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bona.Makolli\Desktop\"/>
    </mc:Choice>
  </mc:AlternateContent>
  <bookViews>
    <workbookView xWindow="0" yWindow="0" windowWidth="18945" windowHeight="11295"/>
  </bookViews>
  <sheets>
    <sheet name="Buxheti 2019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5" l="1"/>
  <c r="I208" i="5" l="1"/>
  <c r="H208" i="5"/>
  <c r="D82" i="5"/>
  <c r="D14" i="5"/>
  <c r="D11" i="5"/>
  <c r="D75" i="5" l="1"/>
  <c r="I76" i="5"/>
  <c r="I16" i="5"/>
  <c r="I293" i="5" l="1"/>
  <c r="I292" i="5"/>
  <c r="I291" i="5"/>
  <c r="I290" i="5"/>
  <c r="I289" i="5"/>
  <c r="I288" i="5"/>
  <c r="I287" i="5"/>
  <c r="I286" i="5"/>
  <c r="I285" i="5"/>
  <c r="I284" i="5"/>
  <c r="I283" i="5"/>
  <c r="H282" i="5"/>
  <c r="H256" i="5" s="1"/>
  <c r="G282" i="5"/>
  <c r="D282" i="5"/>
  <c r="I282" i="5" s="1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G259" i="5"/>
  <c r="F259" i="5"/>
  <c r="D259" i="5"/>
  <c r="I259" i="5" s="1"/>
  <c r="I258" i="5"/>
  <c r="H257" i="5"/>
  <c r="G257" i="5"/>
  <c r="I257" i="5" s="1"/>
  <c r="F257" i="5"/>
  <c r="E257" i="5"/>
  <c r="D257" i="5"/>
  <c r="G256" i="5"/>
  <c r="F256" i="5"/>
  <c r="E256" i="5"/>
  <c r="I255" i="5"/>
  <c r="D246" i="5"/>
  <c r="I246" i="5" s="1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G211" i="5"/>
  <c r="G208" i="5" s="1"/>
  <c r="D211" i="5"/>
  <c r="I211" i="5" s="1"/>
  <c r="I210" i="5"/>
  <c r="H209" i="5"/>
  <c r="G209" i="5"/>
  <c r="F209" i="5"/>
  <c r="E209" i="5"/>
  <c r="D209" i="5"/>
  <c r="I209" i="5" s="1"/>
  <c r="F208" i="5"/>
  <c r="E208" i="5"/>
  <c r="D208" i="5"/>
  <c r="I206" i="5"/>
  <c r="I205" i="5"/>
  <c r="I203" i="5"/>
  <c r="I202" i="5"/>
  <c r="H201" i="5"/>
  <c r="D201" i="5"/>
  <c r="I201" i="5" s="1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 s="1"/>
  <c r="H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D161" i="5"/>
  <c r="I160" i="5"/>
  <c r="I159" i="5"/>
  <c r="I158" i="5"/>
  <c r="I157" i="5"/>
  <c r="I156" i="5"/>
  <c r="I155" i="5"/>
  <c r="I154" i="5"/>
  <c r="I153" i="5"/>
  <c r="H152" i="5"/>
  <c r="D152" i="5"/>
  <c r="I152" i="5" s="1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H127" i="5"/>
  <c r="H82" i="5" s="1"/>
  <c r="H11" i="5" s="1"/>
  <c r="D127" i="5"/>
  <c r="I127" i="5" s="1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H98" i="5"/>
  <c r="D98" i="5"/>
  <c r="I98" i="5" s="1"/>
  <c r="H83" i="5"/>
  <c r="I82" i="5"/>
  <c r="I71" i="5"/>
  <c r="I70" i="5"/>
  <c r="D64" i="5"/>
  <c r="I64" i="5" s="1"/>
  <c r="I41" i="5"/>
  <c r="I35" i="5"/>
  <c r="I34" i="5"/>
  <c r="I26" i="5"/>
  <c r="D26" i="5"/>
  <c r="I15" i="5"/>
  <c r="D15" i="5"/>
  <c r="I13" i="5"/>
  <c r="H12" i="5"/>
  <c r="D12" i="5"/>
  <c r="G9" i="5"/>
  <c r="G7" i="5" s="1"/>
  <c r="I8" i="5"/>
  <c r="I11" i="5" l="1"/>
  <c r="G6" i="5"/>
  <c r="I7" i="5"/>
  <c r="I12" i="5"/>
  <c r="E6" i="5"/>
  <c r="D256" i="5"/>
  <c r="D6" i="5" l="1"/>
  <c r="I256" i="5"/>
  <c r="F6" i="5"/>
  <c r="I6" i="5"/>
</calcChain>
</file>

<file path=xl/sharedStrings.xml><?xml version="1.0" encoding="utf-8"?>
<sst xmlns="http://schemas.openxmlformats.org/spreadsheetml/2006/main" count="345" uniqueCount="313">
  <si>
    <t>Buxheti fillestar</t>
  </si>
  <si>
    <t>BUXHETI I KOMUNËS SË PRISHTINËS PËR VITIN 2019</t>
  </si>
  <si>
    <t xml:space="preserve">  Pozicionet  buxhetore</t>
  </si>
  <si>
    <t xml:space="preserve"> BUXHETI PËR VITIN  2019</t>
  </si>
  <si>
    <t xml:space="preserve">Granti i përgjithshëm </t>
  </si>
  <si>
    <t>Granti për Shëndetësi dhe shërbime sociale</t>
  </si>
  <si>
    <t>Granti për Arsim</t>
  </si>
  <si>
    <t>Financimi nga huamarrja</t>
  </si>
  <si>
    <t>Burimet vetanake</t>
  </si>
  <si>
    <t>Gjithsej</t>
  </si>
  <si>
    <t>TË HYRAT</t>
  </si>
  <si>
    <t>Totali i financimeve buxhetore per vitin 2019</t>
  </si>
  <si>
    <t>Burimet e financimit sipas qarkores 2019/01</t>
  </si>
  <si>
    <t>Subvencionet mes transfereve interne te Qeverise</t>
  </si>
  <si>
    <t>I</t>
  </si>
  <si>
    <t>BUXHETI I ADMINISTRATËS</t>
  </si>
  <si>
    <t>I.1</t>
  </si>
  <si>
    <t>PAGAT DHE MËDITJET</t>
  </si>
  <si>
    <t>Paga dhe mëditje</t>
  </si>
  <si>
    <t>I.2</t>
  </si>
  <si>
    <t>MALLRA DHE SHËRBIME</t>
  </si>
  <si>
    <t>I.2.1</t>
  </si>
  <si>
    <t>Furnizime dhe inventar</t>
  </si>
  <si>
    <t>Furnizime për zyrë</t>
  </si>
  <si>
    <t>Furnizim me veshmbathje</t>
  </si>
  <si>
    <t>Furnizime të tjera</t>
  </si>
  <si>
    <t>Inventar për administratë komunale</t>
  </si>
  <si>
    <t xml:space="preserve">Furnizim me ushqim dhe pije </t>
  </si>
  <si>
    <t>I .2.2</t>
  </si>
  <si>
    <t>Pajisje</t>
  </si>
  <si>
    <t>Pajisje të TI-së për bashkësi lokale dhe administratë komunale</t>
  </si>
  <si>
    <t>I .2.3</t>
  </si>
  <si>
    <t>Shpenzimet e udhëtimit</t>
  </si>
  <si>
    <t>Shpenzimet e udhëtimit, akomodimit dhe mëditjeve jashtë vendit</t>
  </si>
  <si>
    <t>Shpenzimet e udhëtimit, akomodimit dhe mëditjeve brenda vendit</t>
  </si>
  <si>
    <t>I .2.4</t>
  </si>
  <si>
    <t>Shpenzimet për shërbime</t>
  </si>
  <si>
    <t>Shërbimet e arsimit dhe trajnimit</t>
  </si>
  <si>
    <t>Shërbimet e përfaqësimit dhe të avokaturës</t>
  </si>
  <si>
    <t>Shërbime të ndryshme intelektuale dhe këshillëdhënëse</t>
  </si>
  <si>
    <t>Shërbime teknike (pastrimi)</t>
  </si>
  <si>
    <t xml:space="preserve">Shpenzimet për anëtarësim </t>
  </si>
  <si>
    <t>Shpenzimet e shërbimeve për trajtim të shtazëve</t>
  </si>
  <si>
    <t>Shpenzime për shërbime të legalizimit</t>
  </si>
  <si>
    <t>Shpenzime për shërbime të mbikëqyrjes së ndërtimit</t>
  </si>
  <si>
    <t>Shërbimet mbi marrëveshjeve të veçanta</t>
  </si>
  <si>
    <t>Shërbimet e këshillimeve dhe konsulentëve për PPP</t>
  </si>
  <si>
    <t>Shërbimet e pastrimeve të ndryshme</t>
  </si>
  <si>
    <t>Shpenzime të tjera kontraktuese</t>
  </si>
  <si>
    <t>Sherbime kontraktuese sociale</t>
  </si>
  <si>
    <t>Menaxhimi i mbeturinave ( menaxhimi i projektit )</t>
  </si>
  <si>
    <t>I .2.5</t>
  </si>
  <si>
    <t>Derivate dhe lëndë djegëse</t>
  </si>
  <si>
    <t>Lëndë djegëse për ngrohje</t>
  </si>
  <si>
    <t>Karburant për automjete</t>
  </si>
  <si>
    <t>Derivate për gjeneratorë</t>
  </si>
  <si>
    <t>I .2.6</t>
  </si>
  <si>
    <t>Shërbimet e regjistrimit dhe sigurimeve</t>
  </si>
  <si>
    <t>Regjistrimi i automjeteve</t>
  </si>
  <si>
    <t>Sigurimi i automjeteve</t>
  </si>
  <si>
    <t>Sigurimi i ndërtesave</t>
  </si>
  <si>
    <t>I .2.7</t>
  </si>
  <si>
    <t>Shpenzimet e marketingut</t>
  </si>
  <si>
    <t>Reklamat dhe konkurset</t>
  </si>
  <si>
    <t>Shpenzimet për informim publik</t>
  </si>
  <si>
    <t>Shpenzimet për marrëdhënie me publikun</t>
  </si>
  <si>
    <t>I .2.8</t>
  </si>
  <si>
    <t>Shpenzimet e përfaqësimit</t>
  </si>
  <si>
    <t>Dreka zyrtare</t>
  </si>
  <si>
    <t>Dreka zyrtare jashtë vendit</t>
  </si>
  <si>
    <t>I .2.9</t>
  </si>
  <si>
    <t>Qiraja</t>
  </si>
  <si>
    <t>Qiraja për vetura</t>
  </si>
  <si>
    <t>Qiraja për pajisje dhe softuer</t>
  </si>
  <si>
    <t>I .2.10</t>
  </si>
  <si>
    <t>Shërbimet e telekomunikimit</t>
  </si>
  <si>
    <t>Shpenzimet për internet</t>
  </si>
  <si>
    <t>Shpenzimet e telefonisë mobile</t>
  </si>
  <si>
    <t>Shpenzimet postare</t>
  </si>
  <si>
    <t>I .2.11</t>
  </si>
  <si>
    <t>Mirëmbajtja</t>
  </si>
  <si>
    <t>Mirëmbajtja dhe riparimi i automjeteve</t>
  </si>
  <si>
    <t>Mirëmbajtja e ndërtesave (përfshirë institucionet kulturore dhe sportive)</t>
  </si>
  <si>
    <t>Mirëmbajtja e TI-së</t>
  </si>
  <si>
    <t xml:space="preserve">Mirëmbajtja e mobiljeve dhe pajisjeve </t>
  </si>
  <si>
    <t xml:space="preserve">Mirëmbajtja e semaforëve </t>
  </si>
  <si>
    <t>Mirëmbajtja dimërore e rrugëve dhe trotuareve, debllokimi i kanalizimit atmosferik (heqja e borës, fshirja e mbeturinave dhe larja sipas kushteve)</t>
  </si>
  <si>
    <t>Mirëmbajtja verore e rrugëve dhe trotuareve (fshirja, larja, pastrimi i kanal. atmosferik dhe pusetave)</t>
  </si>
  <si>
    <t>Mirëmbajtja e monumenteve, fontanave dhe krojeve publike dhe të tjera</t>
  </si>
  <si>
    <t>Mirëmbajtja dhe rikonstruktimi i rrjetit të ndriçimit publik</t>
  </si>
  <si>
    <t>Mirëmbajtja e varrezave të qytetit</t>
  </si>
  <si>
    <t>I.3</t>
  </si>
  <si>
    <t>SHPENZIMET KOMUNALE</t>
  </si>
  <si>
    <t>Shpenzimi i energjisë elektrike për ndriçim  publik dhe semaforë</t>
  </si>
  <si>
    <t>Energjia  elektrike</t>
  </si>
  <si>
    <t>Nxehja qendrore</t>
  </si>
  <si>
    <t>Uji</t>
  </si>
  <si>
    <t>Mbledhja e mbeturinave</t>
  </si>
  <si>
    <t>Telefonat fiks</t>
  </si>
  <si>
    <t>I.4</t>
  </si>
  <si>
    <t>S H P E N Z I M E T    K A P I T A L E</t>
  </si>
  <si>
    <t>I.4.1</t>
  </si>
  <si>
    <t>DREJTORIA E ADMINISTRATËS</t>
  </si>
  <si>
    <t>Digjitalizimi i shërbimeve dhe proceseve të punës (Prishtina digjitale, furnizimi me Ekiosqe))</t>
  </si>
  <si>
    <t xml:space="preserve">Riparimi i objekteve te Bashkesive lokale </t>
  </si>
  <si>
    <t>Paisjet teknologjike per objektet komunale dhe te bashkesise lokale</t>
  </si>
  <si>
    <t>Rinovimi dhe rregullimi i server room</t>
  </si>
  <si>
    <t>Rinovimi i objektit te vjeter ne Komune (kati III dhe IV)</t>
  </si>
  <si>
    <t>Riparimi i toaleteve per PAK ne objektin e vjeter te Komunes</t>
  </si>
  <si>
    <t>Rregullimi i podrumit ne objektin e ri per nevoja te parkingut dhe arkives</t>
  </si>
  <si>
    <t>Rregullimi i podrumit ne objektin e vjeter per nevojat e arkives se Komunes</t>
  </si>
  <si>
    <t>Rregullimi i autoparkut dhe i tabelave te energjise elektrike</t>
  </si>
  <si>
    <t>Rregullimi dhe renovimi në objektin e ri të Komunës</t>
  </si>
  <si>
    <t>Rregullimi dhe renovimi në objektin e Drejtorise se Inspekcionit</t>
  </si>
  <si>
    <t>Infografikat dhe sinjalizimi ne objektet e Komunes</t>
  </si>
  <si>
    <t>Rregullimi dhe digjitalizimi i arkivave</t>
  </si>
  <si>
    <t>Projektet me bashkëfinancim</t>
  </si>
  <si>
    <t>I.4.2</t>
  </si>
  <si>
    <t>DREJTORIA E INFRASTRUKTURËS LOKALE - INVESTIMEVE KAPITALE</t>
  </si>
  <si>
    <t xml:space="preserve">Rikonstruimi i Rrugës Agim Ramadani </t>
  </si>
  <si>
    <t xml:space="preserve">Ndërtimi i Rrethit përballë Stacionit të Autobusëve, lidhja rrugore Dardani-Emshir </t>
  </si>
  <si>
    <t>Projektime per ndertime te larta</t>
  </si>
  <si>
    <t>Rikonstruimi i Rrugëve Gazmend Zajmi, Ali Pashë Tepelena dhe Karl Gega</t>
  </si>
  <si>
    <t>Ndërtimi i Infrastrukturës në Lagjen Përroi I Njelmët.</t>
  </si>
  <si>
    <t xml:space="preserve">Ndërtimi i Infrastrukturës Rrugore në Lagjen Pejton </t>
  </si>
  <si>
    <t xml:space="preserve">Ndërtimi i Infrastrukturës Rrugore në Lagjen Tasligje </t>
  </si>
  <si>
    <t>Ndërtimi i Infrastrukturës Rrugore në Lagjen Qëndresa</t>
  </si>
  <si>
    <t>Ndërtimi i Infrastrukturës Rrugore në Lagjen Prishtina e Re</t>
  </si>
  <si>
    <t xml:space="preserve">Ndërtimi i Infrastrukturës Rrugore në Rrugën Llapi </t>
  </si>
  <si>
    <t>Ndërtimi i Infrastrukturës Rrugore në Kolovicë</t>
  </si>
  <si>
    <t>Ndërtimi i rrugëve në pjesën urbane me infrastruktur përcjellëse</t>
  </si>
  <si>
    <t>Ndërtimi i rrugëve në pjesën rurale me infrastruktur përcjellëse</t>
  </si>
  <si>
    <t xml:space="preserve">Ndërtimi i Kanalizimit fekal dhe atmosferik në Emshir </t>
  </si>
  <si>
    <t xml:space="preserve">Ndërtimi i murrëve mbrojtëse nga beton arme në Komunën e Prishtinës                   </t>
  </si>
  <si>
    <t>Vazhdimi i rrugës B</t>
  </si>
  <si>
    <t>Projekti Kryesor I furnizimit me Ujë të pijes pranë rezervuarit në lagjen Mati.</t>
  </si>
  <si>
    <t>Ndërtimi i Rrugës Busi-Marec</t>
  </si>
  <si>
    <t xml:space="preserve">Kanalizimi Fekal dhe Atmosferik në Hajvali, </t>
  </si>
  <si>
    <t>Kontratat Kornize per Dysheme, Instalime Elektrike, Fasada dhe Dritare</t>
  </si>
  <si>
    <t>Projekte për zyrën për komunitete dhe kthim</t>
  </si>
  <si>
    <t>Sanimi i gropave dhe deformimeve të shtresave të asfalitit në rrugë dhe trotuaret e Komunës së Prishtinës</t>
  </si>
  <si>
    <t>Kanalizimi Fekal dhe Atmosferik në Fshatin Mramor</t>
  </si>
  <si>
    <t xml:space="preserve">Hartimi i projekteve për Infrastrukturë Rrugore </t>
  </si>
  <si>
    <t xml:space="preserve">Konkurse </t>
  </si>
  <si>
    <t>Implementi i i planit te mobilitetit</t>
  </si>
  <si>
    <t>I.4.3</t>
  </si>
  <si>
    <t>DREJTORIA E SHËRBIMEVE PUBLIKE, MBROJTJES DHE SHPËTIMIT</t>
  </si>
  <si>
    <t>Ndertimi i impiantit te kompostimit</t>
  </si>
  <si>
    <t>Zgjerimi dhe modernizimi i rrjetit të ndriçimit publik</t>
  </si>
  <si>
    <t>Sinjalizimi horizontal dhe vertikal i rrugëve dhe vendbanimeve</t>
  </si>
  <si>
    <t>Ndërtimi  i semaforëve dhe modernizimi, dhe paisje tjera për siguri në komunikacion</t>
  </si>
  <si>
    <t>Rregullimi i vendeve të kontejnerëve dhe furnizimi me kontejner mbitokësor, nëntokësor dhe shporta</t>
  </si>
  <si>
    <t>Furnizimi me makineri dhe pajisje</t>
  </si>
  <si>
    <t>Trajtimi i kafshëve endacak</t>
  </si>
  <si>
    <t>Pastrimi i shtratit të lumenjve dhe i kanalizimit atmosferik nga puseta në pusetë</t>
  </si>
  <si>
    <t>Rregullimi  dhe mirëmbajtja e ashensorëve</t>
  </si>
  <si>
    <t>Rregullimi dhe rrethimi i varrezave të Komunës</t>
  </si>
  <si>
    <t>Ndërtimi i mureve rezistuese ndaj rrëshqitjes së dheut , vërshimeve etj</t>
  </si>
  <si>
    <t>Trajtimi i mbeturinave ndërtimore</t>
  </si>
  <si>
    <t>Paisje për zjarrëfikësa</t>
  </si>
  <si>
    <t>Shtyllat antiparking dhe shtyllat lëvizëse (në formë pistoni)</t>
  </si>
  <si>
    <t>Ndërtimi i vend kalimeve për këmbësorë dhe rregullimi i infrastrukturës për transport, vendosja e kamerave në kufizuesit e shpejtësisë dhe pajisje per sigurine ne trafik</t>
  </si>
  <si>
    <t>Shpimi i puseve dhe ndërtimi i sistemit të ujitjes për gjelbërim</t>
  </si>
  <si>
    <t xml:space="preserve">Rregullimi i pompave për furnizim me ujë për ndërtesat kolektive dhe mirembajtja </t>
  </si>
  <si>
    <t>Riparimi i shkallëve përreth  ndërtesave kolektive të tipit të vjetër dhe rregullimi I hapesirave publike</t>
  </si>
  <si>
    <t>Ndërtimi i parkingjeve për Automjete</t>
  </si>
  <si>
    <t>Vendosja e Kamerave të sigurisë në qytet</t>
  </si>
  <si>
    <t>Mobileria Urbane (investimi ne banka pushimi, shporta, pritore te autobusve)</t>
  </si>
  <si>
    <t>Projektet me Termokos (zgjerimi i rrjetit)</t>
  </si>
  <si>
    <t>DREJTORIA E PARQEVE</t>
  </si>
  <si>
    <t>Ndertimi i kater parqeve rekreativo-sportive ne kryeqytet</t>
  </si>
  <si>
    <t>Mbjellja e fidaneve (drunjëve) në hapësirat e qytetit dhe parqet (Pyllëzimi Urban)</t>
  </si>
  <si>
    <t>Ndërtimi i këndeve të lojërave për fëmijë (ku mungojnë apo janë dëmtuar)</t>
  </si>
  <si>
    <t>Shportat e mbeturinave të xhepit dhe ulëseve të parqeve</t>
  </si>
  <si>
    <t>Tabelat informuese në parqet e Komunës</t>
  </si>
  <si>
    <t>Plani i menaxhimit të parkut Gërmia</t>
  </si>
  <si>
    <t>Rregullimi dhe kultivimi i sipërfaqeve gjelbëruese dhe parqeve të qytetit</t>
  </si>
  <si>
    <t>I.4.5</t>
  </si>
  <si>
    <t>DREJTORIA E KULTURËS</t>
  </si>
  <si>
    <t xml:space="preserve">Organizimi i festivalit ndërkombëtar </t>
  </si>
  <si>
    <t>Muzeume, projektim dhe realizim i fazës së parë</t>
  </si>
  <si>
    <t>Operimi turistik, infoqendrat dhe brandimi turistik</t>
  </si>
  <si>
    <t>Organizimi i manifestimeve dhe organizimeve kulturore</t>
  </si>
  <si>
    <t>Dekorimi i qytetit për festa</t>
  </si>
  <si>
    <t>Furnizim me libra</t>
  </si>
  <si>
    <t>Festivali  i stripit dhe artit në hapësira publike</t>
  </si>
  <si>
    <t>Menaxhimi i institucioneve vartëse kulturore, bashkëfinancim</t>
  </si>
  <si>
    <t>Digjitalizimi i biblotekave dhe institucioneve kulturore</t>
  </si>
  <si>
    <t>Renovimi dhee mirmbajktja e ndertesave te trashigimise kulturore</t>
  </si>
  <si>
    <t>I.4.6</t>
  </si>
  <si>
    <t>DREJTORIA E PLANIFIKIMIT DHE ZHVILLIMIT TË QËNDRUESHËM</t>
  </si>
  <si>
    <t>1.4.6.1</t>
  </si>
  <si>
    <t>SEKTORI I PLANIFIKIMIT DHE MJEDISIT</t>
  </si>
  <si>
    <t>Hartimi i Planit Zhvillimor Komunal</t>
  </si>
  <si>
    <t>Hartimi i Hartës Zonale të Komunës së Prishtinës</t>
  </si>
  <si>
    <t>Plane Rregulluese të Hollësishme</t>
  </si>
  <si>
    <t>Inçizime Gjeodezike (Tophane, Zona Ekonomike, Mati 3 dhe Zllatar)</t>
  </si>
  <si>
    <t>Shënimi i ditëve mjedisore sipas kalendarit mjedisor</t>
  </si>
  <si>
    <t xml:space="preserve">Vlerësimi Strategjik Mjedisor për Planin Zhvillimor Komunal dhe Hartës Zonale  </t>
  </si>
  <si>
    <t xml:space="preserve">Organizimi i punëtorive lidhur me informimin e akterëve me interes për kriteret e efiqences së energjisë në ndërtesa. </t>
  </si>
  <si>
    <t>Zgjerimi i rrjetit të senzorëve të cilësisë së ajrit dhe avansimi i rrjetit ekzistues</t>
  </si>
  <si>
    <t xml:space="preserve"> Fushata vetedijesuese për shfrytezimin e transportit publik </t>
  </si>
  <si>
    <t>Gara për mjedis të pastër</t>
  </si>
  <si>
    <t>Organizimi i panaireve</t>
  </si>
  <si>
    <t>SEKTORI I RINISË DHE SPORTEVE</t>
  </si>
  <si>
    <t>Ndërtimi i fushave sportive në komunën e Prishtinës</t>
  </si>
  <si>
    <t>I.4.7</t>
  </si>
  <si>
    <t>DREJTORIA E BUJQËSISË</t>
  </si>
  <si>
    <t>Projekti i bashkëfinancimit me ADA</t>
  </si>
  <si>
    <t>I.4.8</t>
  </si>
  <si>
    <t>DREJTORIA E URBANIZMIT</t>
  </si>
  <si>
    <t>Furnizimi dhe vendosja e shtyllave per vendosjen e tabelave me emra të rrugëve në Komunën e Prishtinës</t>
  </si>
  <si>
    <t>Prodhimi, furnizimi dhe vendosja e tabelave me emra të rrugëve në Komunën e Prishtinës</t>
  </si>
  <si>
    <t>Prodhimi, furnizimi dhe vendosja e numrave të adresave në Komunën e Prishtinës</t>
  </si>
  <si>
    <t>Krijimi I databazes ne GIS dhe lajerave pwrkatws, per kushte dhe leje ndertimore te miratuara</t>
  </si>
  <si>
    <t>Masat e EE-Efiçencës dhe Energjisë për ndërtesë të banimit në bashkëpronësi (~17 njësi banimi)</t>
  </si>
  <si>
    <t>Zhvillimi I fushates per informim e publikut lidhur me zbatimin e Ligjit per trajtimin e ndertimeve pa leje</t>
  </si>
  <si>
    <t>Matjet gjeodezike, per rastet sociale, sipas Ligjit per tratjimin e ndertimeve pa leje</t>
  </si>
  <si>
    <t>I.4.9</t>
  </si>
  <si>
    <t>DREJTORIA E MIRQENJES SOCIALE</t>
  </si>
  <si>
    <t>Renovimi i njësive te QPS-se</t>
  </si>
  <si>
    <t>Ndërtimi i njësisë se Qendrës për Pune Sociale njësia Kodra e Diellit bashke me qendrën per qëndrim emergjent për fëmijët ne situate rruge, qender keshilluese rehabilituese-psikologjike.</t>
  </si>
  <si>
    <t>I.5</t>
  </si>
  <si>
    <t>SUBVENCIONE DHE TRANSFERE</t>
  </si>
  <si>
    <t>I.5.1</t>
  </si>
  <si>
    <t>SUBVENCIONE DHE TRANSFERE PËR ADMINISTRATË</t>
  </si>
  <si>
    <t>I.5.2</t>
  </si>
  <si>
    <t>SUBVENCIONE DHE TRANSFERE PËR KULTURË</t>
  </si>
  <si>
    <t>I.5.3</t>
  </si>
  <si>
    <t>SUBVENCIONE DHE TRANSFERE - PLANIFIKIM STRATEGJIK</t>
  </si>
  <si>
    <t>I.5.4</t>
  </si>
  <si>
    <t>SUBVENCIONE DHE TRANSFERE - RINI DHE SPORT</t>
  </si>
  <si>
    <t>I.5.5</t>
  </si>
  <si>
    <t>SUBVENCIONE DHE TRANSFERE - BUJQËSI DHE ZHVILLIM RURAL</t>
  </si>
  <si>
    <t>1.5.6</t>
  </si>
  <si>
    <t>SUBVENCIONE DHE TRANSFERE PËR SHËRBIME SOCIALE DHE REZIDENCIALE</t>
  </si>
  <si>
    <t>II</t>
  </si>
  <si>
    <t xml:space="preserve">BUXHETI SEKTORIAL - SHËNDETËSIA </t>
  </si>
  <si>
    <t>II.1</t>
  </si>
  <si>
    <t>PAGAT dhe MËDITJE</t>
  </si>
  <si>
    <t>II.2</t>
  </si>
  <si>
    <t>MALLRA dhe SHËRBIME</t>
  </si>
  <si>
    <t>Barna dhe material shpenzues</t>
  </si>
  <si>
    <t>Shpenzimet e stomatologjisë/material harxhues</t>
  </si>
  <si>
    <t>Shpenzimet laboratorike dhe Ro kabineti</t>
  </si>
  <si>
    <t>Barna urgjente dhe shërbime kontraktuese</t>
  </si>
  <si>
    <t>Shërbime të ndryshme shëndetësore (vizitat sistematike)</t>
  </si>
  <si>
    <t xml:space="preserve">Shpenzime të tjera kontraktuese </t>
  </si>
  <si>
    <t>Dreka zyrtare (Dita e Shëndetësisë)</t>
  </si>
  <si>
    <t>Mirëmbajtja e ndërtesave</t>
  </si>
  <si>
    <t>Mirëmbajtja e mobiljeve dhe pajisjeve (QKMF ka kontrata të tjera)</t>
  </si>
  <si>
    <t>Mirëmbajtja e teknologjisë informative - kompj.etj dhe internetit</t>
  </si>
  <si>
    <t>Furnizim me ushqim dhe pije  ( Vitit të Ri dhe mbushje aparateve)</t>
  </si>
  <si>
    <t>Mëditje për bartjen e pacientëve</t>
  </si>
  <si>
    <t>Furnizim me dru dhe pelet</t>
  </si>
  <si>
    <t>Deratizimi, dezinsektimi, dezinfektimi QMU (nuk përfshin kontratë)</t>
  </si>
  <si>
    <t>Shërbime përfaqsimit, avokaturës</t>
  </si>
  <si>
    <t>Furnizim me material higjenik</t>
  </si>
  <si>
    <t>SHPENZIME  KAPITALE</t>
  </si>
  <si>
    <t>Ndërtimi i QMF Veternik</t>
  </si>
  <si>
    <t>Paisje mjekësore për QKMF dhe QMU</t>
  </si>
  <si>
    <t>Furnizimi me inventar për nevojat e institucioneve shëndetësore</t>
  </si>
  <si>
    <t xml:space="preserve">Dezinsektimi hapësinor </t>
  </si>
  <si>
    <t>Deratizimi vjeshtor i podrumeve dhe garazheve, Deratizimi i kanalizimit, Dezinfektimi dhe Deratizimi i objekteve shëndetësore dhe arsimore</t>
  </si>
  <si>
    <t>Renovime dhe rindërtime të objekteve shëndetësore</t>
  </si>
  <si>
    <t>Autoambulanca të kompletuara për nevojat e QMU</t>
  </si>
  <si>
    <t>Digjitalizimi i institucioneve shëndetësore</t>
  </si>
  <si>
    <t>Qendra per autizem</t>
  </si>
  <si>
    <t>II.3</t>
  </si>
  <si>
    <t>SHPENZIME KOMUNALE</t>
  </si>
  <si>
    <t>Energjia elektrike</t>
  </si>
  <si>
    <t>Mbeturinat</t>
  </si>
  <si>
    <t>Ngrohja qendrore</t>
  </si>
  <si>
    <t>Telefon</t>
  </si>
  <si>
    <t>III</t>
  </si>
  <si>
    <t>BUXHETI SEKTORIAL - ARSIMI</t>
  </si>
  <si>
    <t>III.1</t>
  </si>
  <si>
    <t>PAGA dhe MËDITJE</t>
  </si>
  <si>
    <t>III.2</t>
  </si>
  <si>
    <t>Furnizime për materiale didaktike</t>
  </si>
  <si>
    <t>Furnizim me ushqim dhe pije për çerdhe, parafillor dhe fillor</t>
  </si>
  <si>
    <t xml:space="preserve">Shpenzimet e udhëtimit </t>
  </si>
  <si>
    <t>Shërbime te ndryshme intelektuale dhe këshillëdhënëse</t>
  </si>
  <si>
    <t>Shërbime teknike</t>
  </si>
  <si>
    <t>Blerje të tjera të mallrave dhe shërbimeve</t>
  </si>
  <si>
    <t>Shpenzime tjera kontraktuese( transporti, puntoret e kuzhines qendrore, mirembajtja e  xhamave, partneriteti me IP Fillesa etj</t>
  </si>
  <si>
    <t>Shpenzime të imëta</t>
  </si>
  <si>
    <t>Mirëmbajtja e institucioneve arsimore (pastrimi)</t>
  </si>
  <si>
    <t>III.3</t>
  </si>
  <si>
    <t>Ndertimi i Qerdheve</t>
  </si>
  <si>
    <t>Furnizimi i bibliotekave shkollore</t>
  </si>
  <si>
    <t>Ndërtimi i sallave sportive për disa shkolla</t>
  </si>
  <si>
    <t>Vendosja e kamerave të sigurisë</t>
  </si>
  <si>
    <t>Pajisja e disa shkollave me rekuizita sportive</t>
  </si>
  <si>
    <t>Rregullimi i oborreve dhe rrethojave dhe tereneve sportive</t>
  </si>
  <si>
    <t>Rikonstruktimi dhe gëlqerosja e shkollave</t>
  </si>
  <si>
    <t xml:space="preserve">Furnizimi me inventar </t>
  </si>
  <si>
    <t>Furnizimi me kabinete</t>
  </si>
  <si>
    <t>Inastalimi dhe mirembajtja e  elektrikes</t>
  </si>
  <si>
    <t>Instalimet dhe renovimet e ngrohjes qendrore në shkolla</t>
  </si>
  <si>
    <t>III.5</t>
  </si>
  <si>
    <t>I.4.4</t>
  </si>
  <si>
    <t>1.4.6.2</t>
  </si>
  <si>
    <t>II.4</t>
  </si>
  <si>
    <t>III.4</t>
  </si>
  <si>
    <t>Shpenzimet e transportit publik</t>
  </si>
  <si>
    <t>Tregu i ri i qytetit</t>
  </si>
  <si>
    <t>Kamerat e trafikut</t>
  </si>
  <si>
    <t>Rregullimi dhe mirmbajtja e ashensoreve</t>
  </si>
  <si>
    <t>Mirmbajtja e parqeve dhe lodrave</t>
  </si>
  <si>
    <t>Ndertimi i biblotekes se re( faza e I )</t>
  </si>
  <si>
    <t>Ligji per kryeqytet</t>
  </si>
  <si>
    <t>Projekti Kryesor I Rrjetit të Rrugëve në lagjën: Geci, Bushgega, Sekiraqa, Halili, Canollëve,  Qazim, Osmonët, Borovcët, Bilalli, Brahimi, Sejda dhe Haradinajt në Prapashticë dhe Marec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</si>
</sst>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</cellStyleXfs>
  <cellXfs count="265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/>
    </xf>
    <xf numFmtId="165" fontId="6" fillId="0" borderId="12" xfId="1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textRotation="30" wrapText="1"/>
    </xf>
    <xf numFmtId="0" fontId="2" fillId="0" borderId="4" xfId="0" applyFont="1" applyFill="1" applyBorder="1" applyAlignment="1">
      <alignment horizontal="center"/>
    </xf>
    <xf numFmtId="165" fontId="6" fillId="2" borderId="4" xfId="1" applyNumberFormat="1" applyFont="1" applyFill="1" applyBorder="1" applyAlignment="1">
      <alignment horizontal="center"/>
    </xf>
    <xf numFmtId="165" fontId="6" fillId="2" borderId="2" xfId="1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 textRotation="30" wrapText="1"/>
    </xf>
    <xf numFmtId="0" fontId="2" fillId="2" borderId="13" xfId="0" applyFont="1" applyFill="1" applyBorder="1" applyAlignment="1">
      <alignment horizontal="center"/>
    </xf>
    <xf numFmtId="165" fontId="6" fillId="2" borderId="13" xfId="1" applyNumberFormat="1" applyFont="1" applyFill="1" applyBorder="1" applyAlignment="1">
      <alignment horizontal="center"/>
    </xf>
    <xf numFmtId="165" fontId="6" fillId="2" borderId="11" xfId="1" applyNumberFormat="1" applyFont="1" applyFill="1" applyBorder="1" applyAlignment="1">
      <alignment horizontal="center"/>
    </xf>
    <xf numFmtId="165" fontId="6" fillId="2" borderId="12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5" fontId="2" fillId="0" borderId="7" xfId="0" applyNumberFormat="1" applyFont="1" applyFill="1" applyBorder="1"/>
    <xf numFmtId="165" fontId="2" fillId="0" borderId="0" xfId="0" applyNumberFormat="1" applyFont="1" applyFill="1" applyBorder="1"/>
    <xf numFmtId="165" fontId="2" fillId="0" borderId="4" xfId="0" applyNumberFormat="1" applyFont="1" applyFill="1" applyBorder="1"/>
    <xf numFmtId="165" fontId="2" fillId="0" borderId="6" xfId="0" applyNumberFormat="1" applyFont="1" applyFill="1" applyBorder="1"/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165" fontId="2" fillId="0" borderId="13" xfId="0" applyNumberFormat="1" applyFont="1" applyFill="1" applyBorder="1"/>
    <xf numFmtId="165" fontId="2" fillId="0" borderId="11" xfId="0" applyNumberFormat="1" applyFont="1" applyFill="1" applyBorder="1"/>
    <xf numFmtId="165" fontId="2" fillId="0" borderId="12" xfId="0" applyNumberFormat="1" applyFont="1" applyFill="1" applyBorder="1"/>
    <xf numFmtId="0" fontId="6" fillId="3" borderId="10" xfId="0" applyFont="1" applyFill="1" applyBorder="1" applyAlignment="1">
      <alignment horizontal="center" vertical="center"/>
    </xf>
    <xf numFmtId="165" fontId="6" fillId="3" borderId="13" xfId="1" applyNumberFormat="1" applyFont="1" applyFill="1" applyBorder="1" applyAlignment="1">
      <alignment horizontal="center"/>
    </xf>
    <xf numFmtId="165" fontId="6" fillId="3" borderId="11" xfId="1" applyNumberFormat="1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left"/>
    </xf>
    <xf numFmtId="0" fontId="6" fillId="4" borderId="11" xfId="0" applyFont="1" applyFill="1" applyBorder="1" applyAlignment="1">
      <alignment horizontal="center"/>
    </xf>
    <xf numFmtId="165" fontId="6" fillId="4" borderId="13" xfId="1" applyNumberFormat="1" applyFont="1" applyFill="1" applyBorder="1" applyAlignment="1">
      <alignment horizontal="center"/>
    </xf>
    <xf numFmtId="165" fontId="6" fillId="4" borderId="11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2" fillId="0" borderId="0" xfId="0" applyFont="1" applyFill="1" applyBorder="1"/>
    <xf numFmtId="165" fontId="2" fillId="0" borderId="7" xfId="1" applyNumberFormat="1" applyFont="1" applyFill="1" applyBorder="1"/>
    <xf numFmtId="165" fontId="2" fillId="0" borderId="0" xfId="1" applyNumberFormat="1" applyFont="1" applyFill="1" applyBorder="1"/>
    <xf numFmtId="0" fontId="6" fillId="4" borderId="13" xfId="0" applyFont="1" applyFill="1" applyBorder="1" applyAlignment="1">
      <alignment horizontal="left"/>
    </xf>
    <xf numFmtId="0" fontId="6" fillId="4" borderId="11" xfId="0" applyFont="1" applyFill="1" applyBorder="1"/>
    <xf numFmtId="165" fontId="6" fillId="4" borderId="13" xfId="1" applyNumberFormat="1" applyFont="1" applyFill="1" applyBorder="1"/>
    <xf numFmtId="165" fontId="6" fillId="4" borderId="11" xfId="1" applyNumberFormat="1" applyFont="1" applyFill="1" applyBorder="1"/>
    <xf numFmtId="0" fontId="2" fillId="0" borderId="19" xfId="0" applyFont="1" applyFill="1" applyBorder="1" applyAlignment="1">
      <alignment horizontal="right"/>
    </xf>
    <xf numFmtId="0" fontId="2" fillId="0" borderId="20" xfId="0" applyFont="1" applyFill="1" applyBorder="1"/>
    <xf numFmtId="165" fontId="2" fillId="2" borderId="19" xfId="0" applyNumberFormat="1" applyFont="1" applyFill="1" applyBorder="1"/>
    <xf numFmtId="165" fontId="2" fillId="0" borderId="20" xfId="1" applyNumberFormat="1" applyFont="1" applyFill="1" applyBorder="1"/>
    <xf numFmtId="165" fontId="2" fillId="0" borderId="19" xfId="1" applyNumberFormat="1" applyFont="1" applyFill="1" applyBorder="1"/>
    <xf numFmtId="0" fontId="2" fillId="0" borderId="21" xfId="0" applyFont="1" applyFill="1" applyBorder="1" applyAlignment="1">
      <alignment horizontal="right"/>
    </xf>
    <xf numFmtId="0" fontId="2" fillId="0" borderId="22" xfId="0" applyFont="1" applyFill="1" applyBorder="1"/>
    <xf numFmtId="165" fontId="2" fillId="2" borderId="21" xfId="0" applyNumberFormat="1" applyFont="1" applyFill="1" applyBorder="1"/>
    <xf numFmtId="165" fontId="2" fillId="0" borderId="22" xfId="1" applyNumberFormat="1" applyFont="1" applyFill="1" applyBorder="1"/>
    <xf numFmtId="165" fontId="2" fillId="0" borderId="21" xfId="1" applyNumberFormat="1" applyFont="1" applyFill="1" applyBorder="1"/>
    <xf numFmtId="166" fontId="2" fillId="2" borderId="21" xfId="0" applyNumberFormat="1" applyFont="1" applyFill="1" applyBorder="1"/>
    <xf numFmtId="0" fontId="2" fillId="0" borderId="23" xfId="0" applyFont="1" applyFill="1" applyBorder="1" applyAlignment="1">
      <alignment horizontal="right"/>
    </xf>
    <xf numFmtId="0" fontId="2" fillId="0" borderId="24" xfId="0" applyFont="1" applyFill="1" applyBorder="1"/>
    <xf numFmtId="166" fontId="2" fillId="2" borderId="23" xfId="0" applyNumberFormat="1" applyFont="1" applyFill="1" applyBorder="1"/>
    <xf numFmtId="165" fontId="2" fillId="0" borderId="24" xfId="1" applyNumberFormat="1" applyFont="1" applyFill="1" applyBorder="1"/>
    <xf numFmtId="165" fontId="2" fillId="0" borderId="23" xfId="1" applyNumberFormat="1" applyFont="1" applyFill="1" applyBorder="1"/>
    <xf numFmtId="165" fontId="2" fillId="2" borderId="7" xfId="0" applyNumberFormat="1" applyFont="1" applyFill="1" applyBorder="1"/>
    <xf numFmtId="165" fontId="2" fillId="0" borderId="19" xfId="0" applyNumberFormat="1" applyFont="1" applyFill="1" applyBorder="1"/>
    <xf numFmtId="165" fontId="2" fillId="0" borderId="23" xfId="0" applyNumberFormat="1" applyFont="1" applyFill="1" applyBorder="1"/>
    <xf numFmtId="165" fontId="2" fillId="2" borderId="23" xfId="0" applyNumberFormat="1" applyFont="1" applyFill="1" applyBorder="1"/>
    <xf numFmtId="0" fontId="2" fillId="0" borderId="22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right"/>
    </xf>
    <xf numFmtId="0" fontId="2" fillId="2" borderId="24" xfId="0" applyFont="1" applyFill="1" applyBorder="1" applyAlignment="1">
      <alignment vertical="top" wrapText="1"/>
    </xf>
    <xf numFmtId="165" fontId="2" fillId="2" borderId="24" xfId="1" applyNumberFormat="1" applyFont="1" applyFill="1" applyBorder="1"/>
    <xf numFmtId="165" fontId="2" fillId="2" borderId="23" xfId="1" applyNumberFormat="1" applyFont="1" applyFill="1" applyBorder="1"/>
    <xf numFmtId="165" fontId="2" fillId="0" borderId="21" xfId="0" applyNumberFormat="1" applyFont="1" applyFill="1" applyBorder="1"/>
    <xf numFmtId="0" fontId="2" fillId="0" borderId="22" xfId="0" applyFont="1" applyFill="1" applyBorder="1" applyAlignment="1">
      <alignment wrapText="1"/>
    </xf>
    <xf numFmtId="0" fontId="2" fillId="0" borderId="22" xfId="0" applyFont="1" applyFill="1" applyBorder="1" applyAlignment="1">
      <alignment horizontal="left"/>
    </xf>
    <xf numFmtId="165" fontId="6" fillId="4" borderId="13" xfId="1" applyNumberFormat="1" applyFont="1" applyFill="1" applyBorder="1" applyAlignment="1"/>
    <xf numFmtId="165" fontId="6" fillId="4" borderId="11" xfId="1" applyNumberFormat="1" applyFont="1" applyFill="1" applyBorder="1" applyAlignment="1"/>
    <xf numFmtId="0" fontId="7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165" fontId="7" fillId="3" borderId="13" xfId="2" applyNumberFormat="1" applyFont="1" applyFill="1" applyBorder="1" applyAlignment="1">
      <alignment horizontal="center"/>
    </xf>
    <xf numFmtId="165" fontId="7" fillId="3" borderId="11" xfId="2" applyNumberFormat="1" applyFont="1" applyFill="1" applyBorder="1" applyAlignment="1">
      <alignment horizontal="center"/>
    </xf>
    <xf numFmtId="165" fontId="8" fillId="3" borderId="13" xfId="2" applyNumberFormat="1" applyFont="1" applyFill="1" applyBorder="1"/>
    <xf numFmtId="165" fontId="8" fillId="3" borderId="11" xfId="2" applyNumberFormat="1" applyFont="1" applyFill="1" applyBorder="1"/>
    <xf numFmtId="165" fontId="7" fillId="3" borderId="13" xfId="2" applyNumberFormat="1" applyFont="1" applyFill="1" applyBorder="1"/>
    <xf numFmtId="0" fontId="8" fillId="2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wrapText="1"/>
    </xf>
    <xf numFmtId="165" fontId="8" fillId="2" borderId="19" xfId="2" applyNumberFormat="1" applyFont="1" applyFill="1" applyBorder="1"/>
    <xf numFmtId="165" fontId="8" fillId="2" borderId="20" xfId="2" applyNumberFormat="1" applyFont="1" applyFill="1" applyBorder="1"/>
    <xf numFmtId="165" fontId="8" fillId="2" borderId="19" xfId="2" applyNumberFormat="1" applyFont="1" applyFill="1" applyBorder="1" applyProtection="1"/>
    <xf numFmtId="0" fontId="8" fillId="2" borderId="21" xfId="0" applyFont="1" applyFill="1" applyBorder="1" applyAlignment="1">
      <alignment horizontal="center"/>
    </xf>
    <xf numFmtId="0" fontId="8" fillId="0" borderId="22" xfId="0" applyFont="1" applyFill="1" applyBorder="1"/>
    <xf numFmtId="165" fontId="8" fillId="2" borderId="21" xfId="2" applyNumberFormat="1" applyFont="1" applyFill="1" applyBorder="1"/>
    <xf numFmtId="165" fontId="8" fillId="2" borderId="22" xfId="2" applyNumberFormat="1" applyFont="1" applyFill="1" applyBorder="1"/>
    <xf numFmtId="165" fontId="8" fillId="2" borderId="21" xfId="2" applyNumberFormat="1" applyFont="1" applyFill="1" applyBorder="1" applyProtection="1"/>
    <xf numFmtId="165" fontId="8" fillId="0" borderId="22" xfId="0" applyNumberFormat="1" applyFont="1" applyFill="1" applyBorder="1"/>
    <xf numFmtId="0" fontId="8" fillId="0" borderId="22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165" fontId="8" fillId="2" borderId="23" xfId="2" applyNumberFormat="1" applyFont="1" applyFill="1" applyBorder="1"/>
    <xf numFmtId="165" fontId="8" fillId="2" borderId="24" xfId="2" applyNumberFormat="1" applyFont="1" applyFill="1" applyBorder="1"/>
    <xf numFmtId="0" fontId="8" fillId="2" borderId="20" xfId="3" applyFont="1" applyFill="1" applyBorder="1" applyAlignment="1">
      <alignment wrapText="1"/>
    </xf>
    <xf numFmtId="0" fontId="8" fillId="2" borderId="22" xfId="3" applyFont="1" applyFill="1" applyBorder="1" applyAlignment="1">
      <alignment wrapText="1"/>
    </xf>
    <xf numFmtId="167" fontId="9" fillId="2" borderId="21" xfId="2" applyNumberFormat="1" applyFont="1" applyFill="1" applyBorder="1"/>
    <xf numFmtId="0" fontId="9" fillId="2" borderId="22" xfId="0" applyFont="1" applyFill="1" applyBorder="1" applyAlignment="1">
      <alignment horizontal="left" vertical="center" wrapText="1"/>
    </xf>
    <xf numFmtId="0" fontId="9" fillId="2" borderId="22" xfId="0" applyFont="1" applyFill="1" applyBorder="1"/>
    <xf numFmtId="0" fontId="8" fillId="2" borderId="22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wrapText="1"/>
    </xf>
    <xf numFmtId="0" fontId="8" fillId="2" borderId="24" xfId="3" applyFont="1" applyFill="1" applyBorder="1" applyAlignment="1">
      <alignment wrapText="1"/>
    </xf>
    <xf numFmtId="167" fontId="9" fillId="2" borderId="23" xfId="2" applyNumberFormat="1" applyFont="1" applyFill="1" applyBorder="1"/>
    <xf numFmtId="0" fontId="7" fillId="3" borderId="11" xfId="0" applyFont="1" applyFill="1" applyBorder="1" applyAlignment="1">
      <alignment horizontal="left"/>
    </xf>
    <xf numFmtId="0" fontId="8" fillId="2" borderId="20" xfId="0" applyFont="1" applyFill="1" applyBorder="1"/>
    <xf numFmtId="0" fontId="8" fillId="2" borderId="22" xfId="0" applyFont="1" applyFill="1" applyBorder="1"/>
    <xf numFmtId="0" fontId="8" fillId="2" borderId="22" xfId="0" applyFont="1" applyFill="1" applyBorder="1" applyAlignment="1">
      <alignment horizontal="left"/>
    </xf>
    <xf numFmtId="0" fontId="8" fillId="2" borderId="22" xfId="0" applyFont="1" applyFill="1" applyBorder="1" applyAlignment="1">
      <alignment wrapText="1"/>
    </xf>
    <xf numFmtId="0" fontId="8" fillId="2" borderId="22" xfId="0" applyFont="1" applyFill="1" applyBorder="1" applyAlignment="1">
      <alignment horizontal="left" wrapText="1"/>
    </xf>
    <xf numFmtId="0" fontId="8" fillId="2" borderId="24" xfId="0" applyFont="1" applyFill="1" applyBorder="1" applyAlignment="1">
      <alignment horizontal="left" wrapText="1"/>
    </xf>
    <xf numFmtId="0" fontId="9" fillId="2" borderId="20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10" fillId="5" borderId="20" xfId="0" applyFont="1" applyFill="1" applyBorder="1" applyAlignment="1">
      <alignment horizontal="left" vertical="center"/>
    </xf>
    <xf numFmtId="0" fontId="10" fillId="5" borderId="22" xfId="0" applyFont="1" applyFill="1" applyBorder="1" applyAlignment="1"/>
    <xf numFmtId="165" fontId="8" fillId="2" borderId="21" xfId="2" applyNumberFormat="1" applyFont="1" applyFill="1" applyBorder="1" applyAlignment="1">
      <alignment horizontal="right" vertical="top" wrapText="1"/>
    </xf>
    <xf numFmtId="0" fontId="10" fillId="5" borderId="22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165" fontId="8" fillId="2" borderId="23" xfId="2" applyNumberFormat="1" applyFont="1" applyFill="1" applyBorder="1" applyAlignment="1">
      <alignment horizontal="right" vertical="top" wrapText="1"/>
    </xf>
    <xf numFmtId="0" fontId="11" fillId="3" borderId="11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center"/>
    </xf>
    <xf numFmtId="0" fontId="9" fillId="2" borderId="20" xfId="0" applyFont="1" applyFill="1" applyBorder="1"/>
    <xf numFmtId="37" fontId="8" fillId="2" borderId="19" xfId="2" applyNumberFormat="1" applyFont="1" applyFill="1" applyBorder="1"/>
    <xf numFmtId="37" fontId="8" fillId="2" borderId="21" xfId="2" applyNumberFormat="1" applyFont="1" applyFill="1" applyBorder="1"/>
    <xf numFmtId="0" fontId="9" fillId="2" borderId="24" xfId="0" applyFont="1" applyFill="1" applyBorder="1"/>
    <xf numFmtId="37" fontId="8" fillId="2" borderId="23" xfId="2" applyNumberFormat="1" applyFont="1" applyFill="1" applyBorder="1"/>
    <xf numFmtId="43" fontId="7" fillId="3" borderId="13" xfId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2" borderId="0" xfId="0" applyFont="1" applyFill="1" applyBorder="1"/>
    <xf numFmtId="165" fontId="8" fillId="2" borderId="7" xfId="2" applyNumberFormat="1" applyFont="1" applyFill="1" applyBorder="1"/>
    <xf numFmtId="165" fontId="8" fillId="2" borderId="0" xfId="2" applyNumberFormat="1" applyFont="1" applyFill="1" applyBorder="1"/>
    <xf numFmtId="37" fontId="8" fillId="2" borderId="7" xfId="2" applyNumberFormat="1" applyFont="1" applyFill="1" applyBorder="1"/>
    <xf numFmtId="0" fontId="8" fillId="2" borderId="0" xfId="0" applyFont="1" applyFill="1" applyBorder="1"/>
    <xf numFmtId="0" fontId="8" fillId="2" borderId="20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165" fontId="8" fillId="0" borderId="20" xfId="2" applyNumberFormat="1" applyFont="1" applyFill="1" applyBorder="1" applyAlignment="1">
      <alignment horizontal="left" wrapText="1"/>
    </xf>
    <xf numFmtId="165" fontId="8" fillId="0" borderId="24" xfId="2" applyNumberFormat="1" applyFont="1" applyFill="1" applyBorder="1" applyAlignment="1">
      <alignment horizontal="left" wrapText="1"/>
    </xf>
    <xf numFmtId="165" fontId="2" fillId="4" borderId="11" xfId="1" applyNumberFormat="1" applyFont="1" applyFill="1" applyBorder="1"/>
    <xf numFmtId="165" fontId="2" fillId="4" borderId="13" xfId="1" applyNumberFormat="1" applyFont="1" applyFill="1" applyBorder="1"/>
    <xf numFmtId="0" fontId="6" fillId="0" borderId="14" xfId="0" applyFont="1" applyFill="1" applyBorder="1" applyAlignment="1"/>
    <xf numFmtId="0" fontId="6" fillId="4" borderId="7" xfId="0" applyFont="1" applyFill="1" applyBorder="1" applyAlignment="1">
      <alignment horizontal="left"/>
    </xf>
    <xf numFmtId="0" fontId="6" fillId="4" borderId="0" xfId="0" applyFont="1" applyFill="1" applyBorder="1"/>
    <xf numFmtId="165" fontId="6" fillId="4" borderId="7" xfId="1" applyNumberFormat="1" applyFont="1" applyFill="1" applyBorder="1"/>
    <xf numFmtId="165" fontId="6" fillId="4" borderId="0" xfId="1" applyNumberFormat="1" applyFont="1" applyFill="1" applyBorder="1" applyAlignment="1">
      <alignment horizontal="right"/>
    </xf>
    <xf numFmtId="165" fontId="2" fillId="4" borderId="7" xfId="1" applyNumberFormat="1" applyFont="1" applyFill="1" applyBorder="1"/>
    <xf numFmtId="165" fontId="2" fillId="4" borderId="0" xfId="1" applyNumberFormat="1" applyFont="1" applyFill="1" applyBorder="1"/>
    <xf numFmtId="166" fontId="6" fillId="4" borderId="7" xfId="0" applyNumberFormat="1" applyFont="1" applyFill="1" applyBorder="1"/>
    <xf numFmtId="0" fontId="6" fillId="0" borderId="5" xfId="0" applyFont="1" applyFill="1" applyBorder="1" applyAlignment="1"/>
    <xf numFmtId="166" fontId="6" fillId="4" borderId="13" xfId="0" applyNumberFormat="1" applyFont="1" applyFill="1" applyBorder="1"/>
    <xf numFmtId="166" fontId="2" fillId="0" borderId="19" xfId="0" applyNumberFormat="1" applyFont="1" applyFill="1" applyBorder="1"/>
    <xf numFmtId="166" fontId="2" fillId="0" borderId="21" xfId="0" applyNumberFormat="1" applyFont="1" applyFill="1" applyBorder="1"/>
    <xf numFmtId="166" fontId="2" fillId="0" borderId="23" xfId="0" applyNumberFormat="1" applyFont="1" applyFill="1" applyBorder="1"/>
    <xf numFmtId="0" fontId="6" fillId="4" borderId="11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6" fillId="6" borderId="10" xfId="0" applyFont="1" applyFill="1" applyBorder="1" applyAlignment="1">
      <alignment horizontal="center"/>
    </xf>
    <xf numFmtId="0" fontId="6" fillId="3" borderId="13" xfId="0" applyFont="1" applyFill="1" applyBorder="1"/>
    <xf numFmtId="0" fontId="6" fillId="3" borderId="11" xfId="0" applyFont="1" applyFill="1" applyBorder="1"/>
    <xf numFmtId="165" fontId="6" fillId="3" borderId="13" xfId="1" applyNumberFormat="1" applyFont="1" applyFill="1" applyBorder="1"/>
    <xf numFmtId="165" fontId="6" fillId="3" borderId="11" xfId="1" applyNumberFormat="1" applyFont="1" applyFill="1" applyBorder="1"/>
    <xf numFmtId="166" fontId="6" fillId="3" borderId="13" xfId="0" applyNumberFormat="1" applyFont="1" applyFill="1" applyBorder="1"/>
    <xf numFmtId="0" fontId="6" fillId="0" borderId="1" xfId="0" applyFont="1" applyFill="1" applyBorder="1" applyAlignment="1"/>
    <xf numFmtId="165" fontId="6" fillId="4" borderId="13" xfId="1" applyNumberFormat="1" applyFont="1" applyFill="1" applyBorder="1" applyAlignment="1">
      <alignment horizontal="right"/>
    </xf>
    <xf numFmtId="165" fontId="6" fillId="4" borderId="11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6" fontId="2" fillId="0" borderId="7" xfId="0" applyNumberFormat="1" applyFont="1" applyFill="1" applyBorder="1"/>
    <xf numFmtId="166" fontId="2" fillId="2" borderId="19" xfId="0" applyNumberFormat="1" applyFont="1" applyFill="1" applyBorder="1"/>
    <xf numFmtId="165" fontId="2" fillId="2" borderId="22" xfId="1" applyNumberFormat="1" applyFont="1" applyFill="1" applyBorder="1" applyAlignment="1">
      <alignment horizontal="right"/>
    </xf>
    <xf numFmtId="165" fontId="2" fillId="2" borderId="21" xfId="1" applyNumberFormat="1" applyFont="1" applyFill="1" applyBorder="1" applyAlignment="1">
      <alignment horizontal="right"/>
    </xf>
    <xf numFmtId="165" fontId="2" fillId="0" borderId="21" xfId="1" applyNumberFormat="1" applyFont="1" applyFill="1" applyBorder="1" applyAlignment="1">
      <alignment horizontal="center"/>
    </xf>
    <xf numFmtId="165" fontId="2" fillId="7" borderId="22" xfId="1" applyNumberFormat="1" applyFont="1" applyFill="1" applyBorder="1" applyAlignment="1">
      <alignment horizontal="right"/>
    </xf>
    <xf numFmtId="165" fontId="2" fillId="7" borderId="21" xfId="1" applyNumberFormat="1" applyFont="1" applyFill="1" applyBorder="1" applyAlignment="1">
      <alignment horizontal="right"/>
    </xf>
    <xf numFmtId="165" fontId="2" fillId="7" borderId="24" xfId="1" applyNumberFormat="1" applyFont="1" applyFill="1" applyBorder="1" applyAlignment="1">
      <alignment horizontal="right"/>
    </xf>
    <xf numFmtId="165" fontId="2" fillId="7" borderId="23" xfId="1" applyNumberFormat="1" applyFont="1" applyFill="1" applyBorder="1" applyAlignment="1">
      <alignment horizontal="right"/>
    </xf>
    <xf numFmtId="0" fontId="7" fillId="4" borderId="11" xfId="0" applyFont="1" applyFill="1" applyBorder="1"/>
    <xf numFmtId="165" fontId="2" fillId="4" borderId="11" xfId="1" applyNumberFormat="1" applyFont="1" applyFill="1" applyBorder="1" applyAlignment="1">
      <alignment horizontal="right"/>
    </xf>
    <xf numFmtId="165" fontId="2" fillId="4" borderId="13" xfId="1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wrapText="1"/>
    </xf>
    <xf numFmtId="165" fontId="2" fillId="7" borderId="20" xfId="1" applyNumberFormat="1" applyFont="1" applyFill="1" applyBorder="1" applyAlignment="1">
      <alignment horizontal="right"/>
    </xf>
    <xf numFmtId="165" fontId="2" fillId="7" borderId="19" xfId="1" applyNumberFormat="1" applyFont="1" applyFill="1" applyBorder="1" applyAlignment="1">
      <alignment horizontal="right"/>
    </xf>
    <xf numFmtId="165" fontId="8" fillId="2" borderId="21" xfId="2" applyNumberFormat="1" applyFont="1" applyFill="1" applyBorder="1" applyAlignment="1">
      <alignment horizontal="right"/>
    </xf>
    <xf numFmtId="0" fontId="8" fillId="2" borderId="24" xfId="0" applyFont="1" applyFill="1" applyBorder="1" applyAlignment="1">
      <alignment wrapText="1"/>
    </xf>
    <xf numFmtId="165" fontId="8" fillId="2" borderId="23" xfId="2" applyNumberFormat="1" applyFont="1" applyFill="1" applyBorder="1" applyAlignment="1">
      <alignment horizontal="right"/>
    </xf>
    <xf numFmtId="165" fontId="2" fillId="2" borderId="20" xfId="1" applyNumberFormat="1" applyFont="1" applyFill="1" applyBorder="1" applyAlignment="1">
      <alignment horizontal="right"/>
    </xf>
    <xf numFmtId="43" fontId="2" fillId="0" borderId="19" xfId="1" applyFont="1" applyFill="1" applyBorder="1" applyAlignment="1">
      <alignment horizontal="center"/>
    </xf>
    <xf numFmtId="43" fontId="2" fillId="0" borderId="21" xfId="1" applyFont="1" applyFill="1" applyBorder="1" applyAlignment="1">
      <alignment horizontal="center"/>
    </xf>
    <xf numFmtId="165" fontId="2" fillId="2" borderId="24" xfId="1" applyNumberFormat="1" applyFont="1" applyFill="1" applyBorder="1" applyAlignment="1">
      <alignment horizontal="right"/>
    </xf>
    <xf numFmtId="43" fontId="2" fillId="0" borderId="23" xfId="1" applyFont="1" applyFill="1" applyBorder="1" applyAlignment="1">
      <alignment horizontal="center"/>
    </xf>
    <xf numFmtId="0" fontId="6" fillId="3" borderId="10" xfId="0" applyFont="1" applyFill="1" applyBorder="1" applyAlignment="1"/>
    <xf numFmtId="0" fontId="2" fillId="2" borderId="7" xfId="0" applyFont="1" applyFill="1" applyBorder="1" applyAlignment="1">
      <alignment horizontal="right"/>
    </xf>
    <xf numFmtId="0" fontId="2" fillId="2" borderId="0" xfId="0" applyFont="1" applyFill="1" applyBorder="1"/>
    <xf numFmtId="165" fontId="2" fillId="2" borderId="7" xfId="1" applyNumberFormat="1" applyFont="1" applyFill="1" applyBorder="1"/>
    <xf numFmtId="165" fontId="2" fillId="2" borderId="0" xfId="1" applyNumberFormat="1" applyFont="1" applyFill="1" applyBorder="1"/>
    <xf numFmtId="165" fontId="2" fillId="2" borderId="7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6" fontId="2" fillId="2" borderId="7" xfId="0" applyNumberFormat="1" applyFont="1" applyFill="1" applyBorder="1"/>
    <xf numFmtId="43" fontId="6" fillId="4" borderId="11" xfId="1" applyFont="1" applyFill="1" applyBorder="1"/>
    <xf numFmtId="0" fontId="2" fillId="2" borderId="19" xfId="0" applyFont="1" applyFill="1" applyBorder="1" applyAlignment="1">
      <alignment horizontal="right"/>
    </xf>
    <xf numFmtId="43" fontId="8" fillId="2" borderId="20" xfId="2" applyFont="1" applyFill="1" applyBorder="1"/>
    <xf numFmtId="165" fontId="2" fillId="2" borderId="19" xfId="1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43" fontId="8" fillId="2" borderId="22" xfId="2" applyFont="1" applyFill="1" applyBorder="1"/>
    <xf numFmtId="165" fontId="2" fillId="2" borderId="21" xfId="1" applyNumberFormat="1" applyFont="1" applyFill="1" applyBorder="1" applyAlignment="1">
      <alignment horizontal="center"/>
    </xf>
    <xf numFmtId="165" fontId="2" fillId="2" borderId="21" xfId="1" applyNumberFormat="1" applyFont="1" applyFill="1" applyBorder="1"/>
    <xf numFmtId="43" fontId="8" fillId="2" borderId="22" xfId="2" applyFont="1" applyFill="1" applyBorder="1" applyAlignment="1">
      <alignment wrapText="1"/>
    </xf>
    <xf numFmtId="43" fontId="8" fillId="2" borderId="24" xfId="2" applyFont="1" applyFill="1" applyBorder="1"/>
    <xf numFmtId="165" fontId="2" fillId="2" borderId="23" xfId="1" applyNumberFormat="1" applyFont="1" applyFill="1" applyBorder="1" applyAlignment="1">
      <alignment horizontal="right"/>
    </xf>
    <xf numFmtId="43" fontId="2" fillId="2" borderId="20" xfId="1" applyFont="1" applyFill="1" applyBorder="1"/>
    <xf numFmtId="165" fontId="2" fillId="2" borderId="20" xfId="1" applyNumberFormat="1" applyFont="1" applyFill="1" applyBorder="1"/>
    <xf numFmtId="165" fontId="2" fillId="2" borderId="19" xfId="1" applyNumberFormat="1" applyFont="1" applyFill="1" applyBorder="1"/>
    <xf numFmtId="43" fontId="2" fillId="2" borderId="22" xfId="1" applyFont="1" applyFill="1" applyBorder="1"/>
    <xf numFmtId="165" fontId="2" fillId="2" borderId="22" xfId="1" applyNumberFormat="1" applyFont="1" applyFill="1" applyBorder="1"/>
    <xf numFmtId="43" fontId="2" fillId="2" borderId="24" xfId="1" applyFont="1" applyFill="1" applyBorder="1"/>
    <xf numFmtId="43" fontId="7" fillId="4" borderId="11" xfId="1" applyFont="1" applyFill="1" applyBorder="1" applyAlignment="1"/>
    <xf numFmtId="0" fontId="8" fillId="2" borderId="20" xfId="0" applyFont="1" applyFill="1" applyBorder="1" applyAlignment="1">
      <alignment horizontal="left" wrapText="1"/>
    </xf>
    <xf numFmtId="165" fontId="2" fillId="4" borderId="18" xfId="1" applyNumberFormat="1" applyFont="1" applyFill="1" applyBorder="1"/>
    <xf numFmtId="165" fontId="2" fillId="4" borderId="25" xfId="1" applyNumberFormat="1" applyFont="1" applyFill="1" applyBorder="1"/>
    <xf numFmtId="165" fontId="2" fillId="4" borderId="17" xfId="1" applyNumberFormat="1" applyFont="1" applyFill="1" applyBorder="1"/>
    <xf numFmtId="0" fontId="12" fillId="0" borderId="0" xfId="0" applyFont="1"/>
    <xf numFmtId="165" fontId="9" fillId="2" borderId="21" xfId="2" applyNumberFormat="1" applyFont="1" applyFill="1" applyBorder="1"/>
    <xf numFmtId="165" fontId="9" fillId="2" borderId="23" xfId="2" applyNumberFormat="1" applyFont="1" applyFill="1" applyBorder="1"/>
    <xf numFmtId="0" fontId="6" fillId="0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9" fillId="2" borderId="22" xfId="0" applyFont="1" applyFill="1" applyBorder="1" applyAlignment="1">
      <alignment vertical="center"/>
    </xf>
    <xf numFmtId="165" fontId="8" fillId="2" borderId="26" xfId="2" applyNumberFormat="1" applyFont="1" applyFill="1" applyBorder="1"/>
    <xf numFmtId="165" fontId="8" fillId="2" borderId="26" xfId="2" applyNumberFormat="1" applyFont="1" applyFill="1" applyBorder="1" applyAlignment="1">
      <alignment horizontal="right" vertical="top" wrapText="1"/>
    </xf>
    <xf numFmtId="165" fontId="9" fillId="2" borderId="26" xfId="2" applyNumberFormat="1" applyFont="1" applyFill="1" applyBorder="1"/>
    <xf numFmtId="167" fontId="9" fillId="2" borderId="26" xfId="2" applyNumberFormat="1" applyFont="1" applyFill="1" applyBorder="1"/>
    <xf numFmtId="165" fontId="7" fillId="3" borderId="12" xfId="2" applyNumberFormat="1" applyFont="1" applyFill="1" applyBorder="1"/>
    <xf numFmtId="0" fontId="2" fillId="0" borderId="26" xfId="0" applyFont="1" applyFill="1" applyBorder="1" applyAlignment="1">
      <alignment horizontal="right"/>
    </xf>
    <xf numFmtId="165" fontId="2" fillId="2" borderId="26" xfId="0" applyNumberFormat="1" applyFont="1" applyFill="1" applyBorder="1"/>
    <xf numFmtId="165" fontId="2" fillId="0" borderId="26" xfId="1" applyNumberFormat="1" applyFont="1" applyFill="1" applyBorder="1"/>
    <xf numFmtId="166" fontId="0" fillId="0" borderId="0" xfId="0" applyNumberFormat="1"/>
    <xf numFmtId="165" fontId="0" fillId="0" borderId="0" xfId="0" applyNumberFormat="1"/>
    <xf numFmtId="0" fontId="6" fillId="0" borderId="1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3" fontId="6" fillId="0" borderId="8" xfId="1" applyFont="1" applyFill="1" applyBorder="1" applyAlignment="1">
      <alignment horizontal="left"/>
    </xf>
    <xf numFmtId="43" fontId="6" fillId="0" borderId="9" xfId="1" applyFont="1" applyFill="1" applyBorder="1" applyAlignment="1">
      <alignment horizontal="left"/>
    </xf>
    <xf numFmtId="0" fontId="3" fillId="0" borderId="1" xfId="0" applyFont="1" applyFill="1" applyBorder="1" applyAlignment="1">
      <alignment vertical="center" textRotation="17" wrapText="1"/>
    </xf>
    <xf numFmtId="0" fontId="2" fillId="0" borderId="3" xfId="0" applyFont="1" applyFill="1" applyBorder="1" applyAlignment="1">
      <alignment textRotation="17"/>
    </xf>
    <xf numFmtId="0" fontId="2" fillId="0" borderId="14" xfId="0" applyFont="1" applyFill="1" applyBorder="1" applyAlignment="1">
      <alignment textRotation="17"/>
    </xf>
    <xf numFmtId="0" fontId="2" fillId="0" borderId="9" xfId="0" applyFont="1" applyFill="1" applyBorder="1" applyAlignment="1">
      <alignment textRotation="17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zoomScaleNormal="100" workbookViewId="0">
      <selection activeCell="L11" sqref="L11"/>
    </sheetView>
  </sheetViews>
  <sheetFormatPr defaultRowHeight="15" x14ac:dyDescent="0.25"/>
  <cols>
    <col min="1" max="1" width="3.7109375" style="225" customWidth="1"/>
    <col min="2" max="2" width="6.42578125" style="225" customWidth="1"/>
    <col min="3" max="3" width="82.140625" style="225" customWidth="1"/>
    <col min="4" max="4" width="13.140625" style="225" customWidth="1"/>
    <col min="5" max="5" width="13" style="225" customWidth="1"/>
    <col min="6" max="6" width="12.28515625" style="225" customWidth="1"/>
    <col min="7" max="7" width="11.5703125" style="225" customWidth="1"/>
    <col min="8" max="8" width="12.28515625" style="225" customWidth="1"/>
    <col min="9" max="9" width="13.5703125" style="225" customWidth="1"/>
    <col min="12" max="12" width="11.5703125" bestFit="1" customWidth="1"/>
  </cols>
  <sheetData>
    <row r="1" spans="1:12" x14ac:dyDescent="0.25">
      <c r="A1" s="1"/>
      <c r="B1" s="2"/>
      <c r="C1" s="3"/>
      <c r="D1" s="4"/>
      <c r="E1" s="4"/>
      <c r="F1" s="4"/>
      <c r="G1" s="4"/>
      <c r="H1" s="249" t="s">
        <v>0</v>
      </c>
      <c r="I1" s="250"/>
    </row>
    <row r="2" spans="1:12" x14ac:dyDescent="0.25">
      <c r="A2" s="251" t="s">
        <v>1</v>
      </c>
      <c r="B2" s="252"/>
      <c r="C2" s="252"/>
      <c r="D2" s="252"/>
      <c r="E2" s="252"/>
      <c r="F2" s="252"/>
      <c r="G2" s="252"/>
      <c r="H2" s="252"/>
      <c r="I2" s="253"/>
    </row>
    <row r="3" spans="1:12" ht="15.75" thickBot="1" x14ac:dyDescent="0.3">
      <c r="A3" s="5"/>
      <c r="B3" s="6"/>
      <c r="C3" s="7"/>
      <c r="D3" s="254"/>
      <c r="E3" s="254"/>
      <c r="F3" s="254"/>
      <c r="G3" s="254"/>
      <c r="H3" s="254"/>
      <c r="I3" s="255"/>
    </row>
    <row r="4" spans="1:12" ht="15.75" thickBot="1" x14ac:dyDescent="0.3">
      <c r="A4" s="256"/>
      <c r="B4" s="257"/>
      <c r="C4" s="260" t="s">
        <v>2</v>
      </c>
      <c r="D4" s="262" t="s">
        <v>3</v>
      </c>
      <c r="E4" s="263"/>
      <c r="F4" s="263"/>
      <c r="G4" s="263"/>
      <c r="H4" s="263"/>
      <c r="I4" s="264"/>
    </row>
    <row r="5" spans="1:12" ht="49.5" thickBot="1" x14ac:dyDescent="0.3">
      <c r="A5" s="258"/>
      <c r="B5" s="259"/>
      <c r="C5" s="261"/>
      <c r="D5" s="8" t="s">
        <v>4</v>
      </c>
      <c r="E5" s="9" t="s">
        <v>5</v>
      </c>
      <c r="F5" s="8" t="s">
        <v>6</v>
      </c>
      <c r="G5" s="229" t="s">
        <v>7</v>
      </c>
      <c r="H5" s="229" t="s">
        <v>8</v>
      </c>
      <c r="I5" s="10" t="s">
        <v>9</v>
      </c>
    </row>
    <row r="6" spans="1:12" ht="15.75" thickBot="1" x14ac:dyDescent="0.3">
      <c r="A6" s="243" t="s">
        <v>10</v>
      </c>
      <c r="B6" s="244"/>
      <c r="C6" s="230" t="s">
        <v>11</v>
      </c>
      <c r="D6" s="11">
        <f>+D11</f>
        <v>24921814</v>
      </c>
      <c r="E6" s="12">
        <f>+E7+D208</f>
        <v>7442647</v>
      </c>
      <c r="F6" s="12">
        <f>+D256+F256</f>
        <v>23150459</v>
      </c>
      <c r="G6" s="11">
        <f>+G7</f>
        <v>484921</v>
      </c>
      <c r="H6" s="12">
        <v>31733984</v>
      </c>
      <c r="I6" s="12">
        <f>SUM(D6:H6)</f>
        <v>87733825</v>
      </c>
    </row>
    <row r="7" spans="1:12" ht="15.75" thickBot="1" x14ac:dyDescent="0.3">
      <c r="A7" s="13"/>
      <c r="B7" s="14"/>
      <c r="C7" s="15" t="s">
        <v>12</v>
      </c>
      <c r="D7" s="16">
        <v>17807980</v>
      </c>
      <c r="E7" s="17">
        <v>5966910</v>
      </c>
      <c r="F7" s="16">
        <v>20898631</v>
      </c>
      <c r="G7" s="16">
        <f>+G9</f>
        <v>484921</v>
      </c>
      <c r="H7" s="17">
        <v>31733984</v>
      </c>
      <c r="I7" s="16">
        <f>SUM(D7:H7)</f>
        <v>76892426</v>
      </c>
    </row>
    <row r="8" spans="1:12" ht="15.75" thickBot="1" x14ac:dyDescent="0.3">
      <c r="A8" s="18"/>
      <c r="B8" s="19"/>
      <c r="C8" s="20" t="s">
        <v>311</v>
      </c>
      <c r="D8" s="21">
        <v>10841400</v>
      </c>
      <c r="E8" s="22">
        <v>0</v>
      </c>
      <c r="F8" s="21">
        <v>0</v>
      </c>
      <c r="G8" s="23">
        <v>0</v>
      </c>
      <c r="H8" s="22">
        <v>0</v>
      </c>
      <c r="I8" s="21">
        <f>+D8</f>
        <v>10841400</v>
      </c>
    </row>
    <row r="9" spans="1:12" ht="15.75" thickBot="1" x14ac:dyDescent="0.3">
      <c r="A9" s="245"/>
      <c r="B9" s="246"/>
      <c r="C9" s="24" t="s">
        <v>7</v>
      </c>
      <c r="D9" s="25">
        <v>0</v>
      </c>
      <c r="E9" s="26"/>
      <c r="F9" s="25"/>
      <c r="G9" s="26">
        <f>477353+7568</f>
        <v>484921</v>
      </c>
      <c r="H9" s="27">
        <v>0</v>
      </c>
      <c r="I9" s="28">
        <v>484921</v>
      </c>
    </row>
    <row r="10" spans="1:12" ht="15.75" thickBot="1" x14ac:dyDescent="0.3">
      <c r="A10" s="29"/>
      <c r="B10" s="30"/>
      <c r="C10" s="31" t="s">
        <v>13</v>
      </c>
      <c r="D10" s="32"/>
      <c r="E10" s="33"/>
      <c r="F10" s="32"/>
      <c r="G10" s="33"/>
      <c r="H10" s="32"/>
      <c r="I10" s="34">
        <v>0</v>
      </c>
    </row>
    <row r="11" spans="1:12" ht="15.75" thickBot="1" x14ac:dyDescent="0.3">
      <c r="A11" s="35" t="s">
        <v>14</v>
      </c>
      <c r="B11" s="247" t="s">
        <v>15</v>
      </c>
      <c r="C11" s="247"/>
      <c r="D11" s="36">
        <f>+D12+D14+D75++D82+D201</f>
        <v>24921814</v>
      </c>
      <c r="E11" s="37"/>
      <c r="F11" s="36"/>
      <c r="G11" s="37"/>
      <c r="H11" s="36">
        <f>+H12+H14+H82+H201</f>
        <v>25807011</v>
      </c>
      <c r="I11" s="36">
        <f>+D11+H11</f>
        <v>50728825</v>
      </c>
      <c r="L11" s="241"/>
    </row>
    <row r="12" spans="1:12" ht="15.75" thickBot="1" x14ac:dyDescent="0.3">
      <c r="A12" s="248"/>
      <c r="B12" s="38" t="s">
        <v>16</v>
      </c>
      <c r="C12" s="39" t="s">
        <v>17</v>
      </c>
      <c r="D12" s="40">
        <f>+D13</f>
        <v>5204278</v>
      </c>
      <c r="E12" s="41"/>
      <c r="F12" s="40"/>
      <c r="G12" s="41"/>
      <c r="H12" s="40">
        <f>+H13</f>
        <v>1000000</v>
      </c>
      <c r="I12" s="40">
        <f>SUM(D12:H12)</f>
        <v>6204278</v>
      </c>
    </row>
    <row r="13" spans="1:12" ht="15.75" thickBot="1" x14ac:dyDescent="0.3">
      <c r="A13" s="248"/>
      <c r="B13" s="42">
        <v>1</v>
      </c>
      <c r="C13" s="43" t="s">
        <v>18</v>
      </c>
      <c r="D13" s="44">
        <v>5204278</v>
      </c>
      <c r="E13" s="45"/>
      <c r="F13" s="44"/>
      <c r="G13" s="45"/>
      <c r="H13" s="44">
        <v>1000000</v>
      </c>
      <c r="I13" s="44">
        <f>SUM(D13:H13)</f>
        <v>6204278</v>
      </c>
    </row>
    <row r="14" spans="1:12" ht="15.75" thickBot="1" x14ac:dyDescent="0.3">
      <c r="A14" s="248"/>
      <c r="B14" s="46" t="s">
        <v>19</v>
      </c>
      <c r="C14" s="39" t="s">
        <v>20</v>
      </c>
      <c r="D14" s="40">
        <f>+D15+D21+D23+D26+D42+D46+D50+D54+D57+D60+D64</f>
        <v>8068479</v>
      </c>
      <c r="E14" s="41"/>
      <c r="F14" s="40"/>
      <c r="G14" s="41"/>
      <c r="H14" s="40">
        <v>4338000</v>
      </c>
      <c r="I14" s="40">
        <f>+D14+H14:H15</f>
        <v>12406479</v>
      </c>
    </row>
    <row r="15" spans="1:12" ht="15.75" thickBot="1" x14ac:dyDescent="0.3">
      <c r="A15" s="248"/>
      <c r="B15" s="46" t="s">
        <v>21</v>
      </c>
      <c r="C15" s="47" t="s">
        <v>22</v>
      </c>
      <c r="D15" s="48">
        <f>+D16+D17+D18+D19+D20</f>
        <v>560000</v>
      </c>
      <c r="E15" s="49"/>
      <c r="F15" s="48"/>
      <c r="G15" s="49"/>
      <c r="H15" s="48">
        <v>0</v>
      </c>
      <c r="I15" s="48">
        <f>+I16+I17+I18+I19+I20</f>
        <v>560000</v>
      </c>
    </row>
    <row r="16" spans="1:12" x14ac:dyDescent="0.25">
      <c r="A16" s="248"/>
      <c r="B16" s="50">
        <v>1</v>
      </c>
      <c r="C16" s="51" t="s">
        <v>23</v>
      </c>
      <c r="D16" s="52">
        <v>100000</v>
      </c>
      <c r="E16" s="53"/>
      <c r="F16" s="54"/>
      <c r="G16" s="53"/>
      <c r="H16" s="54">
        <v>0</v>
      </c>
      <c r="I16" s="52">
        <f>+D16</f>
        <v>100000</v>
      </c>
    </row>
    <row r="17" spans="1:9" x14ac:dyDescent="0.25">
      <c r="A17" s="248"/>
      <c r="B17" s="55">
        <v>2</v>
      </c>
      <c r="C17" s="56" t="s">
        <v>24</v>
      </c>
      <c r="D17" s="57">
        <v>100000</v>
      </c>
      <c r="E17" s="58"/>
      <c r="F17" s="59"/>
      <c r="G17" s="58"/>
      <c r="H17" s="59">
        <v>0</v>
      </c>
      <c r="I17" s="57">
        <v>100000</v>
      </c>
    </row>
    <row r="18" spans="1:9" x14ac:dyDescent="0.25">
      <c r="A18" s="248"/>
      <c r="B18" s="55">
        <v>3</v>
      </c>
      <c r="C18" s="56" t="s">
        <v>25</v>
      </c>
      <c r="D18" s="57">
        <v>80000</v>
      </c>
      <c r="E18" s="58"/>
      <c r="F18" s="59"/>
      <c r="G18" s="58"/>
      <c r="H18" s="59">
        <v>0</v>
      </c>
      <c r="I18" s="57">
        <v>80000</v>
      </c>
    </row>
    <row r="19" spans="1:9" x14ac:dyDescent="0.25">
      <c r="A19" s="248"/>
      <c r="B19" s="55">
        <v>4</v>
      </c>
      <c r="C19" s="56" t="s">
        <v>26</v>
      </c>
      <c r="D19" s="57">
        <v>30000</v>
      </c>
      <c r="E19" s="58"/>
      <c r="F19" s="59"/>
      <c r="G19" s="58"/>
      <c r="H19" s="59">
        <v>0</v>
      </c>
      <c r="I19" s="60">
        <v>30000</v>
      </c>
    </row>
    <row r="20" spans="1:9" ht="15.75" thickBot="1" x14ac:dyDescent="0.3">
      <c r="A20" s="248"/>
      <c r="B20" s="61">
        <v>5</v>
      </c>
      <c r="C20" s="62" t="s">
        <v>27</v>
      </c>
      <c r="D20" s="69">
        <v>250000</v>
      </c>
      <c r="E20" s="64"/>
      <c r="F20" s="65"/>
      <c r="G20" s="64"/>
      <c r="H20" s="65">
        <v>0</v>
      </c>
      <c r="I20" s="63">
        <v>250000</v>
      </c>
    </row>
    <row r="21" spans="1:9" ht="15.75" thickBot="1" x14ac:dyDescent="0.3">
      <c r="A21" s="248"/>
      <c r="B21" s="46" t="s">
        <v>28</v>
      </c>
      <c r="C21" s="47" t="s">
        <v>29</v>
      </c>
      <c r="D21" s="48">
        <v>40000</v>
      </c>
      <c r="E21" s="49"/>
      <c r="F21" s="48"/>
      <c r="G21" s="49"/>
      <c r="H21" s="48">
        <v>0</v>
      </c>
      <c r="I21" s="48">
        <v>40000</v>
      </c>
    </row>
    <row r="22" spans="1:9" ht="15.75" thickBot="1" x14ac:dyDescent="0.3">
      <c r="A22" s="248"/>
      <c r="B22" s="42">
        <v>2</v>
      </c>
      <c r="C22" s="43" t="s">
        <v>30</v>
      </c>
      <c r="D22" s="25">
        <v>40000</v>
      </c>
      <c r="E22" s="45"/>
      <c r="F22" s="44"/>
      <c r="G22" s="45"/>
      <c r="H22" s="44">
        <v>0</v>
      </c>
      <c r="I22" s="66">
        <v>40000</v>
      </c>
    </row>
    <row r="23" spans="1:9" ht="15.75" thickBot="1" x14ac:dyDescent="0.3">
      <c r="A23" s="248"/>
      <c r="B23" s="46" t="s">
        <v>31</v>
      </c>
      <c r="C23" s="47" t="s">
        <v>32</v>
      </c>
      <c r="D23" s="48">
        <v>50000</v>
      </c>
      <c r="E23" s="49"/>
      <c r="F23" s="48"/>
      <c r="G23" s="49"/>
      <c r="H23" s="48">
        <v>0</v>
      </c>
      <c r="I23" s="48">
        <v>50000</v>
      </c>
    </row>
    <row r="24" spans="1:9" x14ac:dyDescent="0.25">
      <c r="A24" s="248"/>
      <c r="B24" s="50">
        <v>1</v>
      </c>
      <c r="C24" s="51" t="s">
        <v>33</v>
      </c>
      <c r="D24" s="67">
        <v>48000</v>
      </c>
      <c r="E24" s="53"/>
      <c r="F24" s="54"/>
      <c r="G24" s="53"/>
      <c r="H24" s="54">
        <v>0</v>
      </c>
      <c r="I24" s="52">
        <v>48000</v>
      </c>
    </row>
    <row r="25" spans="1:9" ht="15.75" thickBot="1" x14ac:dyDescent="0.3">
      <c r="A25" s="248"/>
      <c r="B25" s="61">
        <v>2</v>
      </c>
      <c r="C25" s="62" t="s">
        <v>34</v>
      </c>
      <c r="D25" s="68">
        <v>2000</v>
      </c>
      <c r="E25" s="64"/>
      <c r="F25" s="65"/>
      <c r="G25" s="64"/>
      <c r="H25" s="65">
        <v>0</v>
      </c>
      <c r="I25" s="69">
        <v>2000</v>
      </c>
    </row>
    <row r="26" spans="1:9" ht="15.75" thickBot="1" x14ac:dyDescent="0.3">
      <c r="A26" s="248"/>
      <c r="B26" s="46" t="s">
        <v>35</v>
      </c>
      <c r="C26" s="47" t="s">
        <v>36</v>
      </c>
      <c r="D26" s="48">
        <f>+D27+D28+D29+D30+D31+D32+D33+D34+D35+D36+D37+D38+D39+D41</f>
        <v>4340000</v>
      </c>
      <c r="E26" s="49"/>
      <c r="F26" s="48"/>
      <c r="G26" s="49"/>
      <c r="H26" s="48">
        <v>4338000</v>
      </c>
      <c r="I26" s="48">
        <f>+D26+H26</f>
        <v>8678000</v>
      </c>
    </row>
    <row r="27" spans="1:9" x14ac:dyDescent="0.25">
      <c r="A27" s="248"/>
      <c r="B27" s="238">
        <v>1</v>
      </c>
      <c r="C27" s="51" t="s">
        <v>37</v>
      </c>
      <c r="D27" s="239">
        <v>10000</v>
      </c>
      <c r="E27" s="53"/>
      <c r="F27" s="240"/>
      <c r="G27" s="53"/>
      <c r="H27" s="240">
        <v>0</v>
      </c>
      <c r="I27" s="239">
        <v>10000</v>
      </c>
    </row>
    <row r="28" spans="1:9" x14ac:dyDescent="0.25">
      <c r="A28" s="248"/>
      <c r="B28" s="55">
        <v>2</v>
      </c>
      <c r="C28" s="56" t="s">
        <v>38</v>
      </c>
      <c r="D28" s="57">
        <v>10000</v>
      </c>
      <c r="E28" s="58"/>
      <c r="F28" s="59"/>
      <c r="G28" s="58"/>
      <c r="H28" s="59">
        <v>0</v>
      </c>
      <c r="I28" s="57">
        <v>10000</v>
      </c>
    </row>
    <row r="29" spans="1:9" x14ac:dyDescent="0.25">
      <c r="A29" s="248"/>
      <c r="B29" s="55">
        <v>3</v>
      </c>
      <c r="C29" s="56" t="s">
        <v>39</v>
      </c>
      <c r="D29" s="57">
        <v>20000</v>
      </c>
      <c r="E29" s="58"/>
      <c r="F29" s="59"/>
      <c r="G29" s="58"/>
      <c r="H29" s="59">
        <v>0</v>
      </c>
      <c r="I29" s="57">
        <v>20000</v>
      </c>
    </row>
    <row r="30" spans="1:9" x14ac:dyDescent="0.25">
      <c r="A30" s="248"/>
      <c r="B30" s="55">
        <v>4</v>
      </c>
      <c r="C30" s="56" t="s">
        <v>40</v>
      </c>
      <c r="D30" s="57">
        <v>20000</v>
      </c>
      <c r="E30" s="58"/>
      <c r="F30" s="59"/>
      <c r="G30" s="58"/>
      <c r="H30" s="59">
        <v>0</v>
      </c>
      <c r="I30" s="57">
        <v>20000</v>
      </c>
    </row>
    <row r="31" spans="1:9" x14ac:dyDescent="0.25">
      <c r="A31" s="248"/>
      <c r="B31" s="55">
        <v>5</v>
      </c>
      <c r="C31" s="56" t="s">
        <v>41</v>
      </c>
      <c r="D31" s="57">
        <v>40000</v>
      </c>
      <c r="E31" s="58"/>
      <c r="F31" s="59"/>
      <c r="G31" s="58"/>
      <c r="H31" s="59">
        <v>0</v>
      </c>
      <c r="I31" s="57">
        <v>40000</v>
      </c>
    </row>
    <row r="32" spans="1:9" x14ac:dyDescent="0.25">
      <c r="A32" s="248"/>
      <c r="B32" s="55">
        <v>6</v>
      </c>
      <c r="C32" s="56" t="s">
        <v>42</v>
      </c>
      <c r="D32" s="57">
        <v>60000</v>
      </c>
      <c r="E32" s="58"/>
      <c r="F32" s="59"/>
      <c r="G32" s="58"/>
      <c r="H32" s="59">
        <v>0</v>
      </c>
      <c r="I32" s="57">
        <v>60000</v>
      </c>
    </row>
    <row r="33" spans="1:9" x14ac:dyDescent="0.25">
      <c r="A33" s="248"/>
      <c r="B33" s="55">
        <v>7</v>
      </c>
      <c r="C33" s="56" t="s">
        <v>43</v>
      </c>
      <c r="D33" s="57">
        <v>20000</v>
      </c>
      <c r="E33" s="58"/>
      <c r="F33" s="59"/>
      <c r="G33" s="58"/>
      <c r="H33" s="59">
        <v>0</v>
      </c>
      <c r="I33" s="57">
        <v>20000</v>
      </c>
    </row>
    <row r="34" spans="1:9" x14ac:dyDescent="0.25">
      <c r="A34" s="248"/>
      <c r="B34" s="55">
        <v>8</v>
      </c>
      <c r="C34" s="56" t="s">
        <v>44</v>
      </c>
      <c r="D34" s="57">
        <v>150000</v>
      </c>
      <c r="E34" s="58"/>
      <c r="F34" s="59"/>
      <c r="G34" s="58"/>
      <c r="H34" s="59">
        <v>0</v>
      </c>
      <c r="I34" s="57">
        <f>+D34</f>
        <v>150000</v>
      </c>
    </row>
    <row r="35" spans="1:9" x14ac:dyDescent="0.25">
      <c r="A35" s="248"/>
      <c r="B35" s="55">
        <v>9</v>
      </c>
      <c r="C35" s="56" t="s">
        <v>45</v>
      </c>
      <c r="D35" s="57">
        <v>285000</v>
      </c>
      <c r="E35" s="58"/>
      <c r="F35" s="59"/>
      <c r="G35" s="58"/>
      <c r="H35" s="59">
        <v>0</v>
      </c>
      <c r="I35" s="57">
        <f>+D35</f>
        <v>285000</v>
      </c>
    </row>
    <row r="36" spans="1:9" x14ac:dyDescent="0.25">
      <c r="A36" s="248"/>
      <c r="B36" s="55">
        <v>10</v>
      </c>
      <c r="C36" s="56" t="s">
        <v>46</v>
      </c>
      <c r="D36" s="57">
        <v>125000</v>
      </c>
      <c r="E36" s="58"/>
      <c r="F36" s="59"/>
      <c r="G36" s="58"/>
      <c r="H36" s="59">
        <v>0</v>
      </c>
      <c r="I36" s="57">
        <v>125000</v>
      </c>
    </row>
    <row r="37" spans="1:9" x14ac:dyDescent="0.25">
      <c r="A37" s="248"/>
      <c r="B37" s="55">
        <v>11</v>
      </c>
      <c r="C37" s="56" t="s">
        <v>47</v>
      </c>
      <c r="D37" s="57">
        <v>200000</v>
      </c>
      <c r="E37" s="58"/>
      <c r="F37" s="59"/>
      <c r="G37" s="58"/>
      <c r="H37" s="59">
        <v>0</v>
      </c>
      <c r="I37" s="57">
        <v>200000</v>
      </c>
    </row>
    <row r="38" spans="1:9" x14ac:dyDescent="0.25">
      <c r="A38" s="248"/>
      <c r="B38" s="55">
        <v>12</v>
      </c>
      <c r="C38" s="70" t="s">
        <v>48</v>
      </c>
      <c r="D38" s="57">
        <v>300000</v>
      </c>
      <c r="E38" s="58"/>
      <c r="F38" s="59"/>
      <c r="G38" s="58"/>
      <c r="H38" s="59">
        <v>0</v>
      </c>
      <c r="I38" s="57">
        <v>300000</v>
      </c>
    </row>
    <row r="39" spans="1:9" x14ac:dyDescent="0.25">
      <c r="A39" s="248"/>
      <c r="B39" s="55">
        <v>13</v>
      </c>
      <c r="C39" s="70" t="s">
        <v>49</v>
      </c>
      <c r="D39" s="57">
        <v>100000</v>
      </c>
      <c r="E39" s="58"/>
      <c r="F39" s="59"/>
      <c r="G39" s="58"/>
      <c r="H39" s="59">
        <v>0</v>
      </c>
      <c r="I39" s="57">
        <v>100000</v>
      </c>
    </row>
    <row r="40" spans="1:9" x14ac:dyDescent="0.25">
      <c r="A40" s="248"/>
      <c r="B40" s="71">
        <v>14</v>
      </c>
      <c r="C40" s="72" t="s">
        <v>50</v>
      </c>
      <c r="D40" s="69">
        <v>0</v>
      </c>
      <c r="E40" s="73"/>
      <c r="F40" s="74"/>
      <c r="G40" s="73"/>
      <c r="H40" s="74">
        <v>4338000</v>
      </c>
      <c r="I40" s="69">
        <v>4338000</v>
      </c>
    </row>
    <row r="41" spans="1:9" ht="15.75" thickBot="1" x14ac:dyDescent="0.3">
      <c r="A41" s="248"/>
      <c r="B41" s="71">
        <v>15</v>
      </c>
      <c r="C41" s="72" t="s">
        <v>305</v>
      </c>
      <c r="D41" s="69">
        <v>3000000</v>
      </c>
      <c r="E41" s="73"/>
      <c r="F41" s="74"/>
      <c r="G41" s="73"/>
      <c r="H41" s="74"/>
      <c r="I41" s="69">
        <f>SUM(D41:H41)</f>
        <v>3000000</v>
      </c>
    </row>
    <row r="42" spans="1:9" ht="15.75" thickBot="1" x14ac:dyDescent="0.3">
      <c r="A42" s="248"/>
      <c r="B42" s="46" t="s">
        <v>51</v>
      </c>
      <c r="C42" s="47" t="s">
        <v>52</v>
      </c>
      <c r="D42" s="48">
        <v>380000</v>
      </c>
      <c r="E42" s="49"/>
      <c r="F42" s="48"/>
      <c r="G42" s="49"/>
      <c r="H42" s="48">
        <v>0</v>
      </c>
      <c r="I42" s="48">
        <v>380000</v>
      </c>
    </row>
    <row r="43" spans="1:9" x14ac:dyDescent="0.25">
      <c r="A43" s="248"/>
      <c r="B43" s="50">
        <v>1</v>
      </c>
      <c r="C43" s="51" t="s">
        <v>53</v>
      </c>
      <c r="D43" s="52">
        <v>200000</v>
      </c>
      <c r="E43" s="53"/>
      <c r="F43" s="54"/>
      <c r="G43" s="53"/>
      <c r="H43" s="54">
        <v>0</v>
      </c>
      <c r="I43" s="52">
        <v>200000</v>
      </c>
    </row>
    <row r="44" spans="1:9" x14ac:dyDescent="0.25">
      <c r="A44" s="248"/>
      <c r="B44" s="55">
        <v>2</v>
      </c>
      <c r="C44" s="56" t="s">
        <v>54</v>
      </c>
      <c r="D44" s="57">
        <v>150000</v>
      </c>
      <c r="E44" s="58"/>
      <c r="F44" s="59"/>
      <c r="G44" s="58"/>
      <c r="H44" s="59">
        <v>0</v>
      </c>
      <c r="I44" s="57">
        <v>150000</v>
      </c>
    </row>
    <row r="45" spans="1:9" ht="15.75" thickBot="1" x14ac:dyDescent="0.3">
      <c r="A45" s="248"/>
      <c r="B45" s="61">
        <v>3</v>
      </c>
      <c r="C45" s="62" t="s">
        <v>55</v>
      </c>
      <c r="D45" s="69">
        <v>30000</v>
      </c>
      <c r="E45" s="64"/>
      <c r="F45" s="65"/>
      <c r="G45" s="64"/>
      <c r="H45" s="65">
        <v>0</v>
      </c>
      <c r="I45" s="69">
        <v>30000</v>
      </c>
    </row>
    <row r="46" spans="1:9" ht="15.75" thickBot="1" x14ac:dyDescent="0.3">
      <c r="A46" s="248"/>
      <c r="B46" s="46" t="s">
        <v>56</v>
      </c>
      <c r="C46" s="47" t="s">
        <v>57</v>
      </c>
      <c r="D46" s="48">
        <v>740000</v>
      </c>
      <c r="E46" s="49"/>
      <c r="F46" s="48"/>
      <c r="G46" s="49"/>
      <c r="H46" s="48">
        <v>0</v>
      </c>
      <c r="I46" s="48">
        <v>740000</v>
      </c>
    </row>
    <row r="47" spans="1:9" x14ac:dyDescent="0.25">
      <c r="A47" s="248"/>
      <c r="B47" s="50">
        <v>1</v>
      </c>
      <c r="C47" s="51" t="s">
        <v>58</v>
      </c>
      <c r="D47" s="67">
        <v>15000</v>
      </c>
      <c r="E47" s="53"/>
      <c r="F47" s="54"/>
      <c r="G47" s="53"/>
      <c r="H47" s="54">
        <v>0</v>
      </c>
      <c r="I47" s="52">
        <v>15000</v>
      </c>
    </row>
    <row r="48" spans="1:9" x14ac:dyDescent="0.25">
      <c r="A48" s="248"/>
      <c r="B48" s="55">
        <v>2</v>
      </c>
      <c r="C48" s="56" t="s">
        <v>59</v>
      </c>
      <c r="D48" s="75">
        <v>25000</v>
      </c>
      <c r="E48" s="58"/>
      <c r="F48" s="59"/>
      <c r="G48" s="58"/>
      <c r="H48" s="59">
        <v>0</v>
      </c>
      <c r="I48" s="57">
        <v>25000</v>
      </c>
    </row>
    <row r="49" spans="1:9" ht="15.75" thickBot="1" x14ac:dyDescent="0.3">
      <c r="A49" s="248"/>
      <c r="B49" s="61">
        <v>3</v>
      </c>
      <c r="C49" s="62" t="s">
        <v>60</v>
      </c>
      <c r="D49" s="69">
        <v>700000</v>
      </c>
      <c r="E49" s="64"/>
      <c r="F49" s="65"/>
      <c r="G49" s="64"/>
      <c r="H49" s="65">
        <v>0</v>
      </c>
      <c r="I49" s="69">
        <v>700000</v>
      </c>
    </row>
    <row r="50" spans="1:9" ht="15.75" thickBot="1" x14ac:dyDescent="0.3">
      <c r="A50" s="248"/>
      <c r="B50" s="46" t="s">
        <v>61</v>
      </c>
      <c r="C50" s="47" t="s">
        <v>62</v>
      </c>
      <c r="D50" s="48">
        <v>28479</v>
      </c>
      <c r="E50" s="49"/>
      <c r="F50" s="48"/>
      <c r="G50" s="49"/>
      <c r="H50" s="48">
        <v>0</v>
      </c>
      <c r="I50" s="48">
        <v>28479</v>
      </c>
    </row>
    <row r="51" spans="1:9" x14ac:dyDescent="0.25">
      <c r="A51" s="248"/>
      <c r="B51" s="50">
        <v>1</v>
      </c>
      <c r="C51" s="51" t="s">
        <v>63</v>
      </c>
      <c r="D51" s="52">
        <v>10000</v>
      </c>
      <c r="E51" s="53"/>
      <c r="F51" s="54"/>
      <c r="G51" s="53"/>
      <c r="H51" s="54">
        <v>0</v>
      </c>
      <c r="I51" s="52">
        <v>10000</v>
      </c>
    </row>
    <row r="52" spans="1:9" x14ac:dyDescent="0.25">
      <c r="A52" s="248"/>
      <c r="B52" s="55">
        <v>2</v>
      </c>
      <c r="C52" s="56" t="s">
        <v>64</v>
      </c>
      <c r="D52" s="57">
        <v>10000</v>
      </c>
      <c r="E52" s="58"/>
      <c r="F52" s="59"/>
      <c r="G52" s="58"/>
      <c r="H52" s="59">
        <v>0</v>
      </c>
      <c r="I52" s="57">
        <v>10000</v>
      </c>
    </row>
    <row r="53" spans="1:9" ht="15.75" thickBot="1" x14ac:dyDescent="0.3">
      <c r="A53" s="248"/>
      <c r="B53" s="61">
        <v>3</v>
      </c>
      <c r="C53" s="62" t="s">
        <v>65</v>
      </c>
      <c r="D53" s="69">
        <v>8479</v>
      </c>
      <c r="E53" s="64"/>
      <c r="F53" s="65"/>
      <c r="G53" s="64"/>
      <c r="H53" s="65">
        <v>0</v>
      </c>
      <c r="I53" s="69">
        <v>8479</v>
      </c>
    </row>
    <row r="54" spans="1:9" ht="15.75" thickBot="1" x14ac:dyDescent="0.3">
      <c r="A54" s="248"/>
      <c r="B54" s="46" t="s">
        <v>66</v>
      </c>
      <c r="C54" s="47" t="s">
        <v>67</v>
      </c>
      <c r="D54" s="48">
        <v>30000</v>
      </c>
      <c r="E54" s="49"/>
      <c r="F54" s="48"/>
      <c r="G54" s="49"/>
      <c r="H54" s="48">
        <v>0</v>
      </c>
      <c r="I54" s="48">
        <v>30000</v>
      </c>
    </row>
    <row r="55" spans="1:9" x14ac:dyDescent="0.25">
      <c r="A55" s="248"/>
      <c r="B55" s="50">
        <v>1</v>
      </c>
      <c r="C55" s="51" t="s">
        <v>68</v>
      </c>
      <c r="D55" s="67">
        <v>25000</v>
      </c>
      <c r="E55" s="53"/>
      <c r="F55" s="54"/>
      <c r="G55" s="53"/>
      <c r="H55" s="54">
        <v>0</v>
      </c>
      <c r="I55" s="52">
        <v>25000</v>
      </c>
    </row>
    <row r="56" spans="1:9" ht="15.75" thickBot="1" x14ac:dyDescent="0.3">
      <c r="A56" s="248"/>
      <c r="B56" s="61">
        <v>2</v>
      </c>
      <c r="C56" s="62" t="s">
        <v>69</v>
      </c>
      <c r="D56" s="68">
        <v>5000</v>
      </c>
      <c r="E56" s="64"/>
      <c r="F56" s="65"/>
      <c r="G56" s="64"/>
      <c r="H56" s="65">
        <v>0</v>
      </c>
      <c r="I56" s="69">
        <v>5000</v>
      </c>
    </row>
    <row r="57" spans="1:9" ht="15.75" thickBot="1" x14ac:dyDescent="0.3">
      <c r="A57" s="248"/>
      <c r="B57" s="46" t="s">
        <v>70</v>
      </c>
      <c r="C57" s="47" t="s">
        <v>71</v>
      </c>
      <c r="D57" s="48">
        <v>315000</v>
      </c>
      <c r="E57" s="49"/>
      <c r="F57" s="48"/>
      <c r="G57" s="49"/>
      <c r="H57" s="48">
        <v>0</v>
      </c>
      <c r="I57" s="48">
        <v>315000</v>
      </c>
    </row>
    <row r="58" spans="1:9" x14ac:dyDescent="0.25">
      <c r="A58" s="248"/>
      <c r="B58" s="50">
        <v>1</v>
      </c>
      <c r="C58" s="51" t="s">
        <v>72</v>
      </c>
      <c r="D58" s="67">
        <v>275000</v>
      </c>
      <c r="E58" s="53"/>
      <c r="F58" s="54"/>
      <c r="G58" s="53"/>
      <c r="H58" s="54">
        <v>0</v>
      </c>
      <c r="I58" s="52">
        <v>275000</v>
      </c>
    </row>
    <row r="59" spans="1:9" ht="15.75" thickBot="1" x14ac:dyDescent="0.3">
      <c r="A59" s="248"/>
      <c r="B59" s="61">
        <v>2</v>
      </c>
      <c r="C59" s="62" t="s">
        <v>73</v>
      </c>
      <c r="D59" s="68">
        <v>40000</v>
      </c>
      <c r="E59" s="64"/>
      <c r="F59" s="65"/>
      <c r="G59" s="64"/>
      <c r="H59" s="65">
        <v>0</v>
      </c>
      <c r="I59" s="69">
        <v>40000</v>
      </c>
    </row>
    <row r="60" spans="1:9" ht="15.75" thickBot="1" x14ac:dyDescent="0.3">
      <c r="A60" s="248"/>
      <c r="B60" s="46" t="s">
        <v>74</v>
      </c>
      <c r="C60" s="47" t="s">
        <v>75</v>
      </c>
      <c r="D60" s="48">
        <v>175000</v>
      </c>
      <c r="E60" s="49"/>
      <c r="F60" s="48"/>
      <c r="G60" s="49"/>
      <c r="H60" s="48">
        <v>0</v>
      </c>
      <c r="I60" s="48">
        <v>175000</v>
      </c>
    </row>
    <row r="61" spans="1:9" x14ac:dyDescent="0.25">
      <c r="A61" s="248"/>
      <c r="B61" s="50">
        <v>1</v>
      </c>
      <c r="C61" s="51" t="s">
        <v>76</v>
      </c>
      <c r="D61" s="67">
        <v>5000</v>
      </c>
      <c r="E61" s="53"/>
      <c r="F61" s="54"/>
      <c r="G61" s="53"/>
      <c r="H61" s="54">
        <v>0</v>
      </c>
      <c r="I61" s="52">
        <v>5000</v>
      </c>
    </row>
    <row r="62" spans="1:9" x14ac:dyDescent="0.25">
      <c r="A62" s="248"/>
      <c r="B62" s="55">
        <v>2</v>
      </c>
      <c r="C62" s="56" t="s">
        <v>77</v>
      </c>
      <c r="D62" s="75">
        <v>75000</v>
      </c>
      <c r="E62" s="58"/>
      <c r="F62" s="59"/>
      <c r="G62" s="58"/>
      <c r="H62" s="59">
        <v>0</v>
      </c>
      <c r="I62" s="57">
        <v>75000</v>
      </c>
    </row>
    <row r="63" spans="1:9" ht="15.75" thickBot="1" x14ac:dyDescent="0.3">
      <c r="A63" s="248"/>
      <c r="B63" s="61">
        <v>3</v>
      </c>
      <c r="C63" s="62" t="s">
        <v>78</v>
      </c>
      <c r="D63" s="68">
        <v>95000</v>
      </c>
      <c r="E63" s="64"/>
      <c r="F63" s="65"/>
      <c r="G63" s="64"/>
      <c r="H63" s="65">
        <v>0</v>
      </c>
      <c r="I63" s="69">
        <v>95000</v>
      </c>
    </row>
    <row r="64" spans="1:9" ht="15.75" thickBot="1" x14ac:dyDescent="0.3">
      <c r="A64" s="248"/>
      <c r="B64" s="46" t="s">
        <v>79</v>
      </c>
      <c r="C64" s="47" t="s">
        <v>80</v>
      </c>
      <c r="D64" s="48">
        <f>+D65+D66+D67+D68+D69+D70+D71+D72+D73+D74</f>
        <v>1410000</v>
      </c>
      <c r="E64" s="49"/>
      <c r="F64" s="48"/>
      <c r="G64" s="49"/>
      <c r="H64" s="48">
        <v>0</v>
      </c>
      <c r="I64" s="48">
        <f>+D64</f>
        <v>1410000</v>
      </c>
    </row>
    <row r="65" spans="1:9" x14ac:dyDescent="0.25">
      <c r="A65" s="248"/>
      <c r="B65" s="50">
        <v>1</v>
      </c>
      <c r="C65" s="51" t="s">
        <v>81</v>
      </c>
      <c r="D65" s="67">
        <v>50000</v>
      </c>
      <c r="E65" s="53"/>
      <c r="F65" s="54"/>
      <c r="G65" s="53"/>
      <c r="H65" s="54">
        <v>0</v>
      </c>
      <c r="I65" s="67">
        <v>50000</v>
      </c>
    </row>
    <row r="66" spans="1:9" x14ac:dyDescent="0.25">
      <c r="A66" s="248"/>
      <c r="B66" s="55">
        <v>2</v>
      </c>
      <c r="C66" s="56" t="s">
        <v>82</v>
      </c>
      <c r="D66" s="75">
        <v>30000</v>
      </c>
      <c r="E66" s="58"/>
      <c r="F66" s="59"/>
      <c r="G66" s="58"/>
      <c r="H66" s="59">
        <v>0</v>
      </c>
      <c r="I66" s="75">
        <v>30000</v>
      </c>
    </row>
    <row r="67" spans="1:9" x14ac:dyDescent="0.25">
      <c r="A67" s="248"/>
      <c r="B67" s="55">
        <v>3</v>
      </c>
      <c r="C67" s="56" t="s">
        <v>83</v>
      </c>
      <c r="D67" s="75">
        <v>20000</v>
      </c>
      <c r="E67" s="58"/>
      <c r="F67" s="59"/>
      <c r="G67" s="58"/>
      <c r="H67" s="59">
        <v>0</v>
      </c>
      <c r="I67" s="75">
        <v>20000</v>
      </c>
    </row>
    <row r="68" spans="1:9" x14ac:dyDescent="0.25">
      <c r="A68" s="248"/>
      <c r="B68" s="55">
        <v>4</v>
      </c>
      <c r="C68" s="56" t="s">
        <v>84</v>
      </c>
      <c r="D68" s="75">
        <v>20000</v>
      </c>
      <c r="E68" s="58"/>
      <c r="F68" s="59"/>
      <c r="G68" s="58"/>
      <c r="H68" s="59">
        <v>0</v>
      </c>
      <c r="I68" s="75">
        <v>20000</v>
      </c>
    </row>
    <row r="69" spans="1:9" x14ac:dyDescent="0.25">
      <c r="A69" s="248"/>
      <c r="B69" s="55">
        <v>5</v>
      </c>
      <c r="C69" s="56" t="s">
        <v>85</v>
      </c>
      <c r="D69" s="75">
        <v>50000</v>
      </c>
      <c r="E69" s="58"/>
      <c r="F69" s="59"/>
      <c r="G69" s="58"/>
      <c r="H69" s="59">
        <v>0</v>
      </c>
      <c r="I69" s="75">
        <v>50000</v>
      </c>
    </row>
    <row r="70" spans="1:9" ht="24.75" x14ac:dyDescent="0.25">
      <c r="A70" s="248"/>
      <c r="B70" s="55">
        <v>6</v>
      </c>
      <c r="C70" s="76" t="s">
        <v>86</v>
      </c>
      <c r="D70" s="59">
        <v>500000</v>
      </c>
      <c r="E70" s="58"/>
      <c r="F70" s="59"/>
      <c r="G70" s="58"/>
      <c r="H70" s="59">
        <v>0</v>
      </c>
      <c r="I70" s="59">
        <f>+D70</f>
        <v>500000</v>
      </c>
    </row>
    <row r="71" spans="1:9" x14ac:dyDescent="0.25">
      <c r="A71" s="248"/>
      <c r="B71" s="55">
        <v>7</v>
      </c>
      <c r="C71" s="56" t="s">
        <v>87</v>
      </c>
      <c r="D71" s="59">
        <v>550000</v>
      </c>
      <c r="E71" s="58"/>
      <c r="F71" s="59"/>
      <c r="G71" s="58"/>
      <c r="H71" s="59">
        <v>0</v>
      </c>
      <c r="I71" s="59">
        <f>+D71</f>
        <v>550000</v>
      </c>
    </row>
    <row r="72" spans="1:9" x14ac:dyDescent="0.25">
      <c r="A72" s="248"/>
      <c r="B72" s="55">
        <v>8</v>
      </c>
      <c r="C72" s="56" t="s">
        <v>88</v>
      </c>
      <c r="D72" s="59">
        <v>30000</v>
      </c>
      <c r="E72" s="58"/>
      <c r="F72" s="59"/>
      <c r="G72" s="58"/>
      <c r="H72" s="59">
        <v>0</v>
      </c>
      <c r="I72" s="59">
        <v>30000</v>
      </c>
    </row>
    <row r="73" spans="1:9" x14ac:dyDescent="0.25">
      <c r="A73" s="248"/>
      <c r="B73" s="55">
        <v>9</v>
      </c>
      <c r="C73" s="77" t="s">
        <v>89</v>
      </c>
      <c r="D73" s="59">
        <v>150000</v>
      </c>
      <c r="E73" s="58"/>
      <c r="F73" s="59"/>
      <c r="G73" s="58"/>
      <c r="H73" s="59">
        <v>0</v>
      </c>
      <c r="I73" s="59">
        <v>150000</v>
      </c>
    </row>
    <row r="74" spans="1:9" ht="15.75" thickBot="1" x14ac:dyDescent="0.3">
      <c r="A74" s="248"/>
      <c r="B74" s="61">
        <v>10</v>
      </c>
      <c r="C74" s="62" t="s">
        <v>90</v>
      </c>
      <c r="D74" s="65">
        <v>10000</v>
      </c>
      <c r="E74" s="64"/>
      <c r="F74" s="65"/>
      <c r="G74" s="64"/>
      <c r="H74" s="65">
        <v>0</v>
      </c>
      <c r="I74" s="65">
        <v>10000</v>
      </c>
    </row>
    <row r="75" spans="1:9" ht="15.75" thickBot="1" x14ac:dyDescent="0.3">
      <c r="A75" s="248"/>
      <c r="B75" s="46" t="s">
        <v>91</v>
      </c>
      <c r="C75" s="39" t="s">
        <v>92</v>
      </c>
      <c r="D75" s="78">
        <f>+D76+D77+D78+D79+D80+D81</f>
        <v>930000</v>
      </c>
      <c r="E75" s="79"/>
      <c r="F75" s="78"/>
      <c r="G75" s="79"/>
      <c r="H75" s="78">
        <v>0</v>
      </c>
      <c r="I75" s="78">
        <v>930000</v>
      </c>
    </row>
    <row r="76" spans="1:9" x14ac:dyDescent="0.25">
      <c r="A76" s="248"/>
      <c r="B76" s="50">
        <v>1</v>
      </c>
      <c r="C76" s="51" t="s">
        <v>93</v>
      </c>
      <c r="D76" s="67">
        <v>500000</v>
      </c>
      <c r="E76" s="53"/>
      <c r="F76" s="54"/>
      <c r="G76" s="53"/>
      <c r="H76" s="54">
        <v>0</v>
      </c>
      <c r="I76" s="67">
        <f>+D76</f>
        <v>500000</v>
      </c>
    </row>
    <row r="77" spans="1:9" x14ac:dyDescent="0.25">
      <c r="A77" s="248"/>
      <c r="B77" s="55">
        <v>2</v>
      </c>
      <c r="C77" s="56" t="s">
        <v>94</v>
      </c>
      <c r="D77" s="75">
        <v>130000</v>
      </c>
      <c r="E77" s="58"/>
      <c r="F77" s="59"/>
      <c r="G77" s="58"/>
      <c r="H77" s="59">
        <v>0</v>
      </c>
      <c r="I77" s="75">
        <v>130000</v>
      </c>
    </row>
    <row r="78" spans="1:9" x14ac:dyDescent="0.25">
      <c r="A78" s="248"/>
      <c r="B78" s="55">
        <v>3</v>
      </c>
      <c r="C78" s="56" t="s">
        <v>95</v>
      </c>
      <c r="D78" s="75">
        <v>130000</v>
      </c>
      <c r="E78" s="58"/>
      <c r="F78" s="59"/>
      <c r="G78" s="58"/>
      <c r="H78" s="59">
        <v>0</v>
      </c>
      <c r="I78" s="75">
        <v>130000</v>
      </c>
    </row>
    <row r="79" spans="1:9" x14ac:dyDescent="0.25">
      <c r="A79" s="248"/>
      <c r="B79" s="55">
        <v>4</v>
      </c>
      <c r="C79" s="56" t="s">
        <v>96</v>
      </c>
      <c r="D79" s="75">
        <v>80000</v>
      </c>
      <c r="E79" s="58"/>
      <c r="F79" s="59"/>
      <c r="G79" s="58"/>
      <c r="H79" s="59">
        <v>0</v>
      </c>
      <c r="I79" s="75">
        <v>80000</v>
      </c>
    </row>
    <row r="80" spans="1:9" x14ac:dyDescent="0.25">
      <c r="A80" s="248"/>
      <c r="B80" s="55">
        <v>5</v>
      </c>
      <c r="C80" s="56" t="s">
        <v>97</v>
      </c>
      <c r="D80" s="75">
        <v>40000</v>
      </c>
      <c r="E80" s="58"/>
      <c r="F80" s="59"/>
      <c r="G80" s="58"/>
      <c r="H80" s="59">
        <v>0</v>
      </c>
      <c r="I80" s="75">
        <v>40000</v>
      </c>
    </row>
    <row r="81" spans="1:9" ht="15.75" thickBot="1" x14ac:dyDescent="0.3">
      <c r="A81" s="248"/>
      <c r="B81" s="61">
        <v>6</v>
      </c>
      <c r="C81" s="62" t="s">
        <v>98</v>
      </c>
      <c r="D81" s="68">
        <v>50000</v>
      </c>
      <c r="E81" s="64"/>
      <c r="F81" s="65"/>
      <c r="G81" s="64"/>
      <c r="H81" s="65">
        <v>0</v>
      </c>
      <c r="I81" s="68">
        <v>50000</v>
      </c>
    </row>
    <row r="82" spans="1:9" ht="15.75" thickBot="1" x14ac:dyDescent="0.3">
      <c r="A82" s="228"/>
      <c r="B82" s="80" t="s">
        <v>99</v>
      </c>
      <c r="C82" s="81" t="s">
        <v>100</v>
      </c>
      <c r="D82" s="82">
        <f>+D98+D127+D152+D161</f>
        <v>8877657</v>
      </c>
      <c r="E82" s="83"/>
      <c r="F82" s="82"/>
      <c r="G82" s="83"/>
      <c r="H82" s="82">
        <f>+H83+H98+H127+H152+H161+H174+H186+H188+H190+H198</f>
        <v>18819011</v>
      </c>
      <c r="I82" s="82">
        <f>SUM(D82:H82)</f>
        <v>27696668</v>
      </c>
    </row>
    <row r="83" spans="1:9" ht="15.75" thickBot="1" x14ac:dyDescent="0.3">
      <c r="A83" s="228"/>
      <c r="B83" s="80" t="s">
        <v>101</v>
      </c>
      <c r="C83" s="81" t="s">
        <v>102</v>
      </c>
      <c r="D83" s="84">
        <v>0</v>
      </c>
      <c r="E83" s="85"/>
      <c r="F83" s="84"/>
      <c r="G83" s="85"/>
      <c r="H83" s="86">
        <f>+H84+H85+H86+H87+H88+H89+H90+H91+H92+H93+H94+H95+H96+H97</f>
        <v>935000</v>
      </c>
      <c r="I83" s="86">
        <v>935000</v>
      </c>
    </row>
    <row r="84" spans="1:9" x14ac:dyDescent="0.25">
      <c r="A84" s="228"/>
      <c r="B84" s="87">
        <v>1</v>
      </c>
      <c r="C84" s="88" t="s">
        <v>103</v>
      </c>
      <c r="D84" s="89">
        <v>0</v>
      </c>
      <c r="E84" s="90"/>
      <c r="F84" s="89"/>
      <c r="G84" s="90"/>
      <c r="H84" s="91">
        <v>300000</v>
      </c>
      <c r="I84" s="91">
        <v>300000</v>
      </c>
    </row>
    <row r="85" spans="1:9" x14ac:dyDescent="0.25">
      <c r="A85" s="228"/>
      <c r="B85" s="92">
        <v>2</v>
      </c>
      <c r="C85" s="93" t="s">
        <v>104</v>
      </c>
      <c r="D85" s="94">
        <v>0</v>
      </c>
      <c r="E85" s="95"/>
      <c r="F85" s="94"/>
      <c r="G85" s="95"/>
      <c r="H85" s="96">
        <v>30000</v>
      </c>
      <c r="I85" s="96">
        <v>30000</v>
      </c>
    </row>
    <row r="86" spans="1:9" x14ac:dyDescent="0.25">
      <c r="A86" s="228"/>
      <c r="B86" s="92">
        <v>3</v>
      </c>
      <c r="C86" s="93" t="s">
        <v>105</v>
      </c>
      <c r="D86" s="94">
        <v>0</v>
      </c>
      <c r="E86" s="95"/>
      <c r="F86" s="94"/>
      <c r="G86" s="95"/>
      <c r="H86" s="96">
        <v>120000</v>
      </c>
      <c r="I86" s="96">
        <v>120000</v>
      </c>
    </row>
    <row r="87" spans="1:9" x14ac:dyDescent="0.25">
      <c r="A87" s="228"/>
      <c r="B87" s="92">
        <v>4</v>
      </c>
      <c r="C87" s="93" t="s">
        <v>106</v>
      </c>
      <c r="D87" s="94">
        <v>0</v>
      </c>
      <c r="E87" s="95"/>
      <c r="F87" s="94"/>
      <c r="G87" s="95"/>
      <c r="H87" s="96">
        <v>35000</v>
      </c>
      <c r="I87" s="96">
        <v>35000</v>
      </c>
    </row>
    <row r="88" spans="1:9" x14ac:dyDescent="0.25">
      <c r="A88" s="228"/>
      <c r="B88" s="92">
        <v>5</v>
      </c>
      <c r="C88" s="97" t="s">
        <v>107</v>
      </c>
      <c r="D88" s="94">
        <v>0</v>
      </c>
      <c r="E88" s="95"/>
      <c r="F88" s="94"/>
      <c r="G88" s="95"/>
      <c r="H88" s="96">
        <v>50000</v>
      </c>
      <c r="I88" s="96">
        <v>50000</v>
      </c>
    </row>
    <row r="89" spans="1:9" x14ac:dyDescent="0.25">
      <c r="A89" s="228"/>
      <c r="B89" s="92">
        <v>6</v>
      </c>
      <c r="C89" s="97" t="s">
        <v>108</v>
      </c>
      <c r="D89" s="94">
        <v>0</v>
      </c>
      <c r="E89" s="95"/>
      <c r="F89" s="94"/>
      <c r="G89" s="95"/>
      <c r="H89" s="96">
        <v>20000</v>
      </c>
      <c r="I89" s="96">
        <v>20000</v>
      </c>
    </row>
    <row r="90" spans="1:9" x14ac:dyDescent="0.25">
      <c r="A90" s="228"/>
      <c r="B90" s="92">
        <v>7</v>
      </c>
      <c r="C90" s="97" t="s">
        <v>109</v>
      </c>
      <c r="D90" s="94">
        <v>0</v>
      </c>
      <c r="E90" s="95"/>
      <c r="F90" s="94"/>
      <c r="G90" s="95"/>
      <c r="H90" s="96">
        <v>30000</v>
      </c>
      <c r="I90" s="96">
        <v>30000</v>
      </c>
    </row>
    <row r="91" spans="1:9" x14ac:dyDescent="0.25">
      <c r="A91" s="228"/>
      <c r="B91" s="92">
        <v>8</v>
      </c>
      <c r="C91" s="97" t="s">
        <v>110</v>
      </c>
      <c r="D91" s="94">
        <v>0</v>
      </c>
      <c r="E91" s="95"/>
      <c r="F91" s="94"/>
      <c r="G91" s="95"/>
      <c r="H91" s="96">
        <v>40000</v>
      </c>
      <c r="I91" s="96">
        <v>40000</v>
      </c>
    </row>
    <row r="92" spans="1:9" x14ac:dyDescent="0.25">
      <c r="A92" s="228"/>
      <c r="B92" s="92">
        <v>9</v>
      </c>
      <c r="C92" s="97" t="s">
        <v>111</v>
      </c>
      <c r="D92" s="94">
        <v>0</v>
      </c>
      <c r="E92" s="95"/>
      <c r="F92" s="94"/>
      <c r="G92" s="95"/>
      <c r="H92" s="96">
        <v>40000</v>
      </c>
      <c r="I92" s="96">
        <v>40000</v>
      </c>
    </row>
    <row r="93" spans="1:9" x14ac:dyDescent="0.25">
      <c r="A93" s="228"/>
      <c r="B93" s="92">
        <v>10</v>
      </c>
      <c r="C93" s="97" t="s">
        <v>112</v>
      </c>
      <c r="D93" s="94">
        <v>0</v>
      </c>
      <c r="E93" s="95"/>
      <c r="F93" s="94"/>
      <c r="G93" s="95"/>
      <c r="H93" s="96">
        <v>35000</v>
      </c>
      <c r="I93" s="96">
        <v>35000</v>
      </c>
    </row>
    <row r="94" spans="1:9" x14ac:dyDescent="0.25">
      <c r="A94" s="228"/>
      <c r="B94" s="92">
        <v>11</v>
      </c>
      <c r="C94" s="97" t="s">
        <v>113</v>
      </c>
      <c r="D94" s="94">
        <v>0</v>
      </c>
      <c r="E94" s="95"/>
      <c r="F94" s="94"/>
      <c r="G94" s="95"/>
      <c r="H94" s="96">
        <v>45000</v>
      </c>
      <c r="I94" s="96">
        <v>45000</v>
      </c>
    </row>
    <row r="95" spans="1:9" x14ac:dyDescent="0.25">
      <c r="A95" s="228"/>
      <c r="B95" s="92">
        <v>12</v>
      </c>
      <c r="C95" s="97" t="s">
        <v>114</v>
      </c>
      <c r="D95" s="94">
        <v>0</v>
      </c>
      <c r="E95" s="95"/>
      <c r="F95" s="94"/>
      <c r="G95" s="95"/>
      <c r="H95" s="96">
        <v>50000</v>
      </c>
      <c r="I95" s="96">
        <v>50000</v>
      </c>
    </row>
    <row r="96" spans="1:9" x14ac:dyDescent="0.25">
      <c r="A96" s="228"/>
      <c r="B96" s="92">
        <v>13</v>
      </c>
      <c r="C96" s="98" t="s">
        <v>115</v>
      </c>
      <c r="D96" s="94">
        <v>0</v>
      </c>
      <c r="E96" s="95"/>
      <c r="F96" s="94"/>
      <c r="G96" s="95"/>
      <c r="H96" s="96">
        <v>40000</v>
      </c>
      <c r="I96" s="96">
        <v>40000</v>
      </c>
    </row>
    <row r="97" spans="1:9" ht="15.75" thickBot="1" x14ac:dyDescent="0.3">
      <c r="A97" s="228"/>
      <c r="B97" s="99">
        <v>14</v>
      </c>
      <c r="C97" s="100" t="s">
        <v>116</v>
      </c>
      <c r="D97" s="101">
        <v>0</v>
      </c>
      <c r="E97" s="102"/>
      <c r="F97" s="101"/>
      <c r="G97" s="102"/>
      <c r="H97" s="101">
        <v>100000</v>
      </c>
      <c r="I97" s="101">
        <v>100000</v>
      </c>
    </row>
    <row r="98" spans="1:9" ht="15.75" thickBot="1" x14ac:dyDescent="0.3">
      <c r="A98" s="228"/>
      <c r="B98" s="80" t="s">
        <v>117</v>
      </c>
      <c r="C98" s="81" t="s">
        <v>118</v>
      </c>
      <c r="D98" s="86">
        <f>+D102+D110+D111+D121+D125+D126</f>
        <v>7977657</v>
      </c>
      <c r="E98" s="85"/>
      <c r="F98" s="84"/>
      <c r="G98" s="85"/>
      <c r="H98" s="86">
        <f>+H99+H100+H101+H102+H103+H104+H105+H106+H107+H108+H109+H110+H111+H112+H113+H114+H115+H116+H117+H118+H119+H120+H121+H122+H123+H124+H125</f>
        <v>8337011</v>
      </c>
      <c r="I98" s="86">
        <f>SUM(D98:H98)</f>
        <v>16314668</v>
      </c>
    </row>
    <row r="99" spans="1:9" x14ac:dyDescent="0.25">
      <c r="A99" s="228"/>
      <c r="B99" s="231">
        <v>1</v>
      </c>
      <c r="C99" s="103" t="s">
        <v>119</v>
      </c>
      <c r="D99" s="233">
        <v>0</v>
      </c>
      <c r="E99" s="90"/>
      <c r="F99" s="233"/>
      <c r="G99" s="90"/>
      <c r="H99" s="235">
        <v>750000</v>
      </c>
      <c r="I99" s="236">
        <f t="shared" ref="I99:I126" si="0">SUM(D99:H99)</f>
        <v>750000</v>
      </c>
    </row>
    <row r="100" spans="1:9" x14ac:dyDescent="0.25">
      <c r="A100" s="228"/>
      <c r="B100" s="92">
        <v>2</v>
      </c>
      <c r="C100" s="104" t="s">
        <v>120</v>
      </c>
      <c r="D100" s="94">
        <v>0</v>
      </c>
      <c r="E100" s="95"/>
      <c r="F100" s="94"/>
      <c r="G100" s="95"/>
      <c r="H100" s="226">
        <v>390000</v>
      </c>
      <c r="I100" s="105">
        <f t="shared" si="0"/>
        <v>390000</v>
      </c>
    </row>
    <row r="101" spans="1:9" x14ac:dyDescent="0.25">
      <c r="A101" s="228"/>
      <c r="B101" s="92">
        <v>3</v>
      </c>
      <c r="C101" s="106" t="s">
        <v>121</v>
      </c>
      <c r="D101" s="94">
        <v>0</v>
      </c>
      <c r="E101" s="95"/>
      <c r="F101" s="94"/>
      <c r="G101" s="95"/>
      <c r="H101" s="226">
        <v>150000</v>
      </c>
      <c r="I101" s="105">
        <f t="shared" si="0"/>
        <v>150000</v>
      </c>
    </row>
    <row r="102" spans="1:9" x14ac:dyDescent="0.25">
      <c r="A102" s="228"/>
      <c r="B102" s="92">
        <v>4</v>
      </c>
      <c r="C102" s="104" t="s">
        <v>122</v>
      </c>
      <c r="D102" s="94">
        <v>477657</v>
      </c>
      <c r="E102" s="95"/>
      <c r="F102" s="94"/>
      <c r="G102" s="95"/>
      <c r="H102" s="226">
        <v>301143</v>
      </c>
      <c r="I102" s="105">
        <f t="shared" si="0"/>
        <v>778800</v>
      </c>
    </row>
    <row r="103" spans="1:9" x14ac:dyDescent="0.25">
      <c r="A103" s="228"/>
      <c r="B103" s="92">
        <v>5</v>
      </c>
      <c r="C103" s="106" t="s">
        <v>123</v>
      </c>
      <c r="D103" s="94">
        <v>0</v>
      </c>
      <c r="E103" s="95"/>
      <c r="F103" s="94"/>
      <c r="G103" s="95"/>
      <c r="H103" s="226">
        <v>413400</v>
      </c>
      <c r="I103" s="105">
        <f t="shared" si="0"/>
        <v>413400</v>
      </c>
    </row>
    <row r="104" spans="1:9" x14ac:dyDescent="0.25">
      <c r="A104" s="228"/>
      <c r="B104" s="92">
        <v>6</v>
      </c>
      <c r="C104" s="107" t="s">
        <v>124</v>
      </c>
      <c r="D104" s="94">
        <v>0</v>
      </c>
      <c r="E104" s="95"/>
      <c r="F104" s="94"/>
      <c r="G104" s="95"/>
      <c r="H104" s="226">
        <v>500000</v>
      </c>
      <c r="I104" s="105">
        <f t="shared" si="0"/>
        <v>500000</v>
      </c>
    </row>
    <row r="105" spans="1:9" x14ac:dyDescent="0.25">
      <c r="A105" s="228"/>
      <c r="B105" s="92">
        <v>7</v>
      </c>
      <c r="C105" s="107" t="s">
        <v>125</v>
      </c>
      <c r="D105" s="94">
        <v>0</v>
      </c>
      <c r="E105" s="95"/>
      <c r="F105" s="94"/>
      <c r="G105" s="95"/>
      <c r="H105" s="226">
        <v>300000</v>
      </c>
      <c r="I105" s="105">
        <f t="shared" si="0"/>
        <v>300000</v>
      </c>
    </row>
    <row r="106" spans="1:9" x14ac:dyDescent="0.25">
      <c r="A106" s="228"/>
      <c r="B106" s="92">
        <v>8</v>
      </c>
      <c r="C106" s="107" t="s">
        <v>126</v>
      </c>
      <c r="D106" s="94">
        <v>0</v>
      </c>
      <c r="E106" s="95"/>
      <c r="F106" s="94"/>
      <c r="G106" s="95"/>
      <c r="H106" s="226">
        <v>350000</v>
      </c>
      <c r="I106" s="105">
        <f t="shared" si="0"/>
        <v>350000</v>
      </c>
    </row>
    <row r="107" spans="1:9" x14ac:dyDescent="0.25">
      <c r="A107" s="228"/>
      <c r="B107" s="92">
        <v>9</v>
      </c>
      <c r="C107" s="107" t="s">
        <v>127</v>
      </c>
      <c r="D107" s="94">
        <v>0</v>
      </c>
      <c r="E107" s="95"/>
      <c r="F107" s="94"/>
      <c r="G107" s="95"/>
      <c r="H107" s="226">
        <v>500000</v>
      </c>
      <c r="I107" s="105">
        <f t="shared" si="0"/>
        <v>500000</v>
      </c>
    </row>
    <row r="108" spans="1:9" x14ac:dyDescent="0.25">
      <c r="A108" s="228"/>
      <c r="B108" s="92">
        <v>10</v>
      </c>
      <c r="C108" s="107" t="s">
        <v>128</v>
      </c>
      <c r="D108" s="94">
        <v>0</v>
      </c>
      <c r="E108" s="95"/>
      <c r="F108" s="94"/>
      <c r="G108" s="95"/>
      <c r="H108" s="226">
        <v>207000</v>
      </c>
      <c r="I108" s="105">
        <f t="shared" si="0"/>
        <v>207000</v>
      </c>
    </row>
    <row r="109" spans="1:9" x14ac:dyDescent="0.25">
      <c r="A109" s="228"/>
      <c r="B109" s="92">
        <v>11</v>
      </c>
      <c r="C109" s="106" t="s">
        <v>129</v>
      </c>
      <c r="D109" s="94">
        <v>0</v>
      </c>
      <c r="E109" s="95"/>
      <c r="F109" s="94"/>
      <c r="G109" s="95"/>
      <c r="H109" s="226">
        <v>250000</v>
      </c>
      <c r="I109" s="105">
        <f t="shared" si="0"/>
        <v>250000</v>
      </c>
    </row>
    <row r="110" spans="1:9" x14ac:dyDescent="0.25">
      <c r="A110" s="228"/>
      <c r="B110" s="92">
        <v>12</v>
      </c>
      <c r="C110" s="107" t="s">
        <v>130</v>
      </c>
      <c r="D110" s="94">
        <v>2000000</v>
      </c>
      <c r="E110" s="95"/>
      <c r="F110" s="94"/>
      <c r="G110" s="95"/>
      <c r="H110" s="226">
        <v>0</v>
      </c>
      <c r="I110" s="105">
        <f t="shared" si="0"/>
        <v>2000000</v>
      </c>
    </row>
    <row r="111" spans="1:9" x14ac:dyDescent="0.25">
      <c r="A111" s="228"/>
      <c r="B111" s="92">
        <v>13</v>
      </c>
      <c r="C111" s="107" t="s">
        <v>131</v>
      </c>
      <c r="D111" s="94">
        <v>1500000</v>
      </c>
      <c r="E111" s="95"/>
      <c r="F111" s="94"/>
      <c r="G111" s="95"/>
      <c r="H111" s="226">
        <v>0</v>
      </c>
      <c r="I111" s="105">
        <f t="shared" si="0"/>
        <v>1500000</v>
      </c>
    </row>
    <row r="112" spans="1:9" x14ac:dyDescent="0.25">
      <c r="A112" s="228"/>
      <c r="B112" s="92">
        <v>14</v>
      </c>
      <c r="C112" s="107" t="s">
        <v>132</v>
      </c>
      <c r="D112" s="94">
        <v>0</v>
      </c>
      <c r="E112" s="95"/>
      <c r="F112" s="94"/>
      <c r="G112" s="95"/>
      <c r="H112" s="226">
        <v>150000</v>
      </c>
      <c r="I112" s="105">
        <f t="shared" si="0"/>
        <v>150000</v>
      </c>
    </row>
    <row r="113" spans="1:9" x14ac:dyDescent="0.25">
      <c r="A113" s="228"/>
      <c r="B113" s="92">
        <v>15</v>
      </c>
      <c r="C113" s="106" t="s">
        <v>133</v>
      </c>
      <c r="D113" s="94">
        <v>0</v>
      </c>
      <c r="E113" s="95"/>
      <c r="F113" s="94"/>
      <c r="G113" s="95"/>
      <c r="H113" s="226">
        <v>210000</v>
      </c>
      <c r="I113" s="105">
        <f t="shared" si="0"/>
        <v>210000</v>
      </c>
    </row>
    <row r="114" spans="1:9" x14ac:dyDescent="0.25">
      <c r="A114" s="228"/>
      <c r="B114" s="92">
        <v>16</v>
      </c>
      <c r="C114" s="108" t="s">
        <v>134</v>
      </c>
      <c r="D114" s="94">
        <v>0</v>
      </c>
      <c r="E114" s="95"/>
      <c r="F114" s="94"/>
      <c r="G114" s="95"/>
      <c r="H114" s="226">
        <v>689000</v>
      </c>
      <c r="I114" s="105">
        <f t="shared" si="0"/>
        <v>689000</v>
      </c>
    </row>
    <row r="115" spans="1:9" x14ac:dyDescent="0.25">
      <c r="A115" s="228"/>
      <c r="B115" s="92">
        <v>17</v>
      </c>
      <c r="C115" s="106" t="s">
        <v>135</v>
      </c>
      <c r="D115" s="94">
        <v>0</v>
      </c>
      <c r="E115" s="95"/>
      <c r="F115" s="94"/>
      <c r="G115" s="95"/>
      <c r="H115" s="226">
        <v>100000</v>
      </c>
      <c r="I115" s="105">
        <f t="shared" si="0"/>
        <v>100000</v>
      </c>
    </row>
    <row r="116" spans="1:9" ht="25.5" x14ac:dyDescent="0.25">
      <c r="A116" s="228"/>
      <c r="B116" s="92">
        <v>18</v>
      </c>
      <c r="C116" s="108" t="s">
        <v>312</v>
      </c>
      <c r="D116" s="94">
        <v>0</v>
      </c>
      <c r="E116" s="95"/>
      <c r="F116" s="94"/>
      <c r="G116" s="95"/>
      <c r="H116" s="226">
        <v>495300</v>
      </c>
      <c r="I116" s="105">
        <f t="shared" si="0"/>
        <v>495300</v>
      </c>
    </row>
    <row r="117" spans="1:9" x14ac:dyDescent="0.25">
      <c r="A117" s="228"/>
      <c r="B117" s="92">
        <v>19</v>
      </c>
      <c r="C117" s="104" t="s">
        <v>136</v>
      </c>
      <c r="D117" s="94">
        <v>0</v>
      </c>
      <c r="E117" s="95"/>
      <c r="F117" s="94"/>
      <c r="G117" s="95"/>
      <c r="H117" s="226">
        <v>220000</v>
      </c>
      <c r="I117" s="105">
        <f t="shared" si="0"/>
        <v>220000</v>
      </c>
    </row>
    <row r="118" spans="1:9" x14ac:dyDescent="0.25">
      <c r="A118" s="228"/>
      <c r="B118" s="92">
        <v>20</v>
      </c>
      <c r="C118" s="104" t="s">
        <v>137</v>
      </c>
      <c r="D118" s="94">
        <v>0</v>
      </c>
      <c r="E118" s="95"/>
      <c r="F118" s="94"/>
      <c r="G118" s="95"/>
      <c r="H118" s="226">
        <v>200000</v>
      </c>
      <c r="I118" s="105">
        <f t="shared" si="0"/>
        <v>200000</v>
      </c>
    </row>
    <row r="119" spans="1:9" x14ac:dyDescent="0.25">
      <c r="A119" s="228"/>
      <c r="B119" s="92">
        <v>21</v>
      </c>
      <c r="C119" s="109" t="s">
        <v>138</v>
      </c>
      <c r="D119" s="94">
        <v>0</v>
      </c>
      <c r="E119" s="95"/>
      <c r="F119" s="94"/>
      <c r="G119" s="95"/>
      <c r="H119" s="226">
        <v>600000</v>
      </c>
      <c r="I119" s="105">
        <f t="shared" si="0"/>
        <v>600000</v>
      </c>
    </row>
    <row r="120" spans="1:9" x14ac:dyDescent="0.25">
      <c r="A120" s="228"/>
      <c r="B120" s="92">
        <v>22</v>
      </c>
      <c r="C120" s="107" t="s">
        <v>139</v>
      </c>
      <c r="D120" s="94">
        <v>0</v>
      </c>
      <c r="E120" s="95"/>
      <c r="F120" s="94"/>
      <c r="G120" s="95"/>
      <c r="H120" s="226">
        <v>95000</v>
      </c>
      <c r="I120" s="105">
        <f t="shared" si="0"/>
        <v>95000</v>
      </c>
    </row>
    <row r="121" spans="1:9" x14ac:dyDescent="0.25">
      <c r="A121" s="228"/>
      <c r="B121" s="92">
        <v>23</v>
      </c>
      <c r="C121" s="107" t="s">
        <v>140</v>
      </c>
      <c r="D121" s="94">
        <v>500000</v>
      </c>
      <c r="E121" s="95"/>
      <c r="F121" s="94"/>
      <c r="G121" s="95"/>
      <c r="H121" s="226">
        <v>36168</v>
      </c>
      <c r="I121" s="105">
        <f t="shared" si="0"/>
        <v>536168</v>
      </c>
    </row>
    <row r="122" spans="1:9" x14ac:dyDescent="0.25">
      <c r="A122" s="228"/>
      <c r="B122" s="92">
        <v>24</v>
      </c>
      <c r="C122" s="104" t="s">
        <v>141</v>
      </c>
      <c r="D122" s="94">
        <v>0</v>
      </c>
      <c r="E122" s="95"/>
      <c r="F122" s="94"/>
      <c r="G122" s="95"/>
      <c r="H122" s="226">
        <v>150000</v>
      </c>
      <c r="I122" s="105">
        <f t="shared" si="0"/>
        <v>150000</v>
      </c>
    </row>
    <row r="123" spans="1:9" x14ac:dyDescent="0.25">
      <c r="A123" s="228"/>
      <c r="B123" s="92">
        <v>25</v>
      </c>
      <c r="C123" s="107" t="s">
        <v>142</v>
      </c>
      <c r="D123" s="94">
        <v>0</v>
      </c>
      <c r="E123" s="95"/>
      <c r="F123" s="94"/>
      <c r="G123" s="95"/>
      <c r="H123" s="226">
        <v>180000</v>
      </c>
      <c r="I123" s="105">
        <f t="shared" si="0"/>
        <v>180000</v>
      </c>
    </row>
    <row r="124" spans="1:9" x14ac:dyDescent="0.25">
      <c r="A124" s="228"/>
      <c r="B124" s="92">
        <v>26</v>
      </c>
      <c r="C124" s="104" t="s">
        <v>143</v>
      </c>
      <c r="D124" s="94">
        <v>0</v>
      </c>
      <c r="E124" s="95"/>
      <c r="F124" s="94"/>
      <c r="G124" s="95"/>
      <c r="H124" s="226">
        <v>100000</v>
      </c>
      <c r="I124" s="105">
        <f t="shared" si="0"/>
        <v>100000</v>
      </c>
    </row>
    <row r="125" spans="1:9" x14ac:dyDescent="0.25">
      <c r="A125" s="228"/>
      <c r="B125" s="92">
        <v>27</v>
      </c>
      <c r="C125" s="104" t="s">
        <v>144</v>
      </c>
      <c r="D125" s="94">
        <v>2000000</v>
      </c>
      <c r="E125" s="95"/>
      <c r="F125" s="94"/>
      <c r="G125" s="95"/>
      <c r="H125" s="226">
        <v>1000000</v>
      </c>
      <c r="I125" s="105">
        <f t="shared" si="0"/>
        <v>3000000</v>
      </c>
    </row>
    <row r="126" spans="1:9" ht="15.75" thickBot="1" x14ac:dyDescent="0.3">
      <c r="A126" s="228"/>
      <c r="B126" s="99">
        <v>28</v>
      </c>
      <c r="C126" s="110" t="s">
        <v>306</v>
      </c>
      <c r="D126" s="101">
        <v>1500000</v>
      </c>
      <c r="E126" s="102"/>
      <c r="F126" s="101"/>
      <c r="G126" s="102"/>
      <c r="H126" s="227"/>
      <c r="I126" s="111">
        <f t="shared" si="0"/>
        <v>1500000</v>
      </c>
    </row>
    <row r="127" spans="1:9" ht="15.75" thickBot="1" x14ac:dyDescent="0.3">
      <c r="A127" s="228"/>
      <c r="B127" s="80" t="s">
        <v>145</v>
      </c>
      <c r="C127" s="112" t="s">
        <v>146</v>
      </c>
      <c r="D127" s="86">
        <f>+D150+D151</f>
        <v>300000</v>
      </c>
      <c r="E127" s="85"/>
      <c r="F127" s="84"/>
      <c r="G127" s="85"/>
      <c r="H127" s="86">
        <f>+H128+H129+H130+H131+H132+H133+H134+H135+H136+H137+H138+H139+H140+H141+H142+H143+H144+H145+H146+H147+H148+H149</f>
        <v>3840000</v>
      </c>
      <c r="I127" s="237">
        <f>SUM(D127:H127)</f>
        <v>4140000</v>
      </c>
    </row>
    <row r="128" spans="1:9" x14ac:dyDescent="0.25">
      <c r="A128" s="228"/>
      <c r="B128" s="231">
        <v>1</v>
      </c>
      <c r="C128" s="113" t="s">
        <v>147</v>
      </c>
      <c r="D128" s="89">
        <v>0</v>
      </c>
      <c r="E128" s="90"/>
      <c r="F128" s="233"/>
      <c r="G128" s="90"/>
      <c r="H128" s="233">
        <v>150000</v>
      </c>
      <c r="I128" s="233">
        <f t="shared" ref="I128:I149" si="1">SUM(H128)</f>
        <v>150000</v>
      </c>
    </row>
    <row r="129" spans="1:9" x14ac:dyDescent="0.25">
      <c r="A129" s="228"/>
      <c r="B129" s="92">
        <v>2</v>
      </c>
      <c r="C129" s="114" t="s">
        <v>148</v>
      </c>
      <c r="D129" s="94">
        <v>0</v>
      </c>
      <c r="E129" s="95"/>
      <c r="F129" s="94"/>
      <c r="G129" s="95"/>
      <c r="H129" s="94">
        <v>300000</v>
      </c>
      <c r="I129" s="94">
        <f t="shared" si="1"/>
        <v>300000</v>
      </c>
    </row>
    <row r="130" spans="1:9" x14ac:dyDescent="0.25">
      <c r="A130" s="228"/>
      <c r="B130" s="92">
        <v>3</v>
      </c>
      <c r="C130" s="115" t="s">
        <v>149</v>
      </c>
      <c r="D130" s="94">
        <v>0</v>
      </c>
      <c r="E130" s="95"/>
      <c r="F130" s="94"/>
      <c r="G130" s="95"/>
      <c r="H130" s="94">
        <v>300000</v>
      </c>
      <c r="I130" s="94">
        <f t="shared" si="1"/>
        <v>300000</v>
      </c>
    </row>
    <row r="131" spans="1:9" x14ac:dyDescent="0.25">
      <c r="A131" s="228"/>
      <c r="B131" s="92">
        <v>4</v>
      </c>
      <c r="C131" s="114" t="s">
        <v>150</v>
      </c>
      <c r="D131" s="94">
        <v>0</v>
      </c>
      <c r="E131" s="95"/>
      <c r="F131" s="94"/>
      <c r="G131" s="95"/>
      <c r="H131" s="94">
        <v>150000</v>
      </c>
      <c r="I131" s="94">
        <f t="shared" si="1"/>
        <v>150000</v>
      </c>
    </row>
    <row r="132" spans="1:9" ht="26.25" x14ac:dyDescent="0.25">
      <c r="A132" s="228"/>
      <c r="B132" s="92">
        <v>5</v>
      </c>
      <c r="C132" s="116" t="s">
        <v>151</v>
      </c>
      <c r="D132" s="94">
        <v>0</v>
      </c>
      <c r="E132" s="95"/>
      <c r="F132" s="94"/>
      <c r="G132" s="95"/>
      <c r="H132" s="94">
        <v>150000</v>
      </c>
      <c r="I132" s="94">
        <f t="shared" si="1"/>
        <v>150000</v>
      </c>
    </row>
    <row r="133" spans="1:9" x14ac:dyDescent="0.25">
      <c r="A133" s="228"/>
      <c r="B133" s="92">
        <v>6</v>
      </c>
      <c r="C133" s="114" t="s">
        <v>152</v>
      </c>
      <c r="D133" s="94">
        <v>0</v>
      </c>
      <c r="E133" s="95"/>
      <c r="F133" s="94"/>
      <c r="G133" s="95"/>
      <c r="H133" s="94">
        <v>150000</v>
      </c>
      <c r="I133" s="94">
        <f t="shared" si="1"/>
        <v>150000</v>
      </c>
    </row>
    <row r="134" spans="1:9" x14ac:dyDescent="0.25">
      <c r="A134" s="228"/>
      <c r="B134" s="92">
        <v>7</v>
      </c>
      <c r="C134" s="117" t="s">
        <v>153</v>
      </c>
      <c r="D134" s="94">
        <v>0</v>
      </c>
      <c r="E134" s="95"/>
      <c r="F134" s="94"/>
      <c r="G134" s="95"/>
      <c r="H134" s="94">
        <v>150000</v>
      </c>
      <c r="I134" s="94">
        <f t="shared" si="1"/>
        <v>150000</v>
      </c>
    </row>
    <row r="135" spans="1:9" x14ac:dyDescent="0.25">
      <c r="A135" s="228"/>
      <c r="B135" s="92">
        <v>8</v>
      </c>
      <c r="C135" s="117" t="s">
        <v>154</v>
      </c>
      <c r="D135" s="94">
        <v>0</v>
      </c>
      <c r="E135" s="95"/>
      <c r="F135" s="94"/>
      <c r="G135" s="95"/>
      <c r="H135" s="94">
        <v>120000</v>
      </c>
      <c r="I135" s="94">
        <f t="shared" si="1"/>
        <v>120000</v>
      </c>
    </row>
    <row r="136" spans="1:9" x14ac:dyDescent="0.25">
      <c r="A136" s="228"/>
      <c r="B136" s="92">
        <v>9</v>
      </c>
      <c r="C136" s="117" t="s">
        <v>155</v>
      </c>
      <c r="D136" s="94">
        <v>0</v>
      </c>
      <c r="E136" s="95"/>
      <c r="F136" s="94"/>
      <c r="G136" s="95"/>
      <c r="H136" s="94">
        <v>200000</v>
      </c>
      <c r="I136" s="94">
        <f t="shared" si="1"/>
        <v>200000</v>
      </c>
    </row>
    <row r="137" spans="1:9" x14ac:dyDescent="0.25">
      <c r="A137" s="228"/>
      <c r="B137" s="92">
        <v>10</v>
      </c>
      <c r="C137" s="117" t="s">
        <v>156</v>
      </c>
      <c r="D137" s="94">
        <v>0</v>
      </c>
      <c r="E137" s="95"/>
      <c r="F137" s="94"/>
      <c r="G137" s="95"/>
      <c r="H137" s="94">
        <v>100000</v>
      </c>
      <c r="I137" s="94">
        <f t="shared" si="1"/>
        <v>100000</v>
      </c>
    </row>
    <row r="138" spans="1:9" x14ac:dyDescent="0.25">
      <c r="A138" s="228"/>
      <c r="B138" s="92">
        <v>11</v>
      </c>
      <c r="C138" s="117" t="s">
        <v>157</v>
      </c>
      <c r="D138" s="94">
        <v>0</v>
      </c>
      <c r="E138" s="95"/>
      <c r="F138" s="94"/>
      <c r="G138" s="95"/>
      <c r="H138" s="94">
        <v>50000</v>
      </c>
      <c r="I138" s="94">
        <f t="shared" si="1"/>
        <v>50000</v>
      </c>
    </row>
    <row r="139" spans="1:9" x14ac:dyDescent="0.25">
      <c r="A139" s="228"/>
      <c r="B139" s="92">
        <v>12</v>
      </c>
      <c r="C139" s="117" t="s">
        <v>158</v>
      </c>
      <c r="D139" s="94">
        <v>0</v>
      </c>
      <c r="E139" s="95"/>
      <c r="F139" s="94"/>
      <c r="G139" s="95"/>
      <c r="H139" s="94">
        <v>150000</v>
      </c>
      <c r="I139" s="94">
        <f t="shared" si="1"/>
        <v>150000</v>
      </c>
    </row>
    <row r="140" spans="1:9" x14ac:dyDescent="0.25">
      <c r="A140" s="228"/>
      <c r="B140" s="92">
        <v>13</v>
      </c>
      <c r="C140" s="117" t="s">
        <v>159</v>
      </c>
      <c r="D140" s="94">
        <v>0</v>
      </c>
      <c r="E140" s="95"/>
      <c r="F140" s="94"/>
      <c r="G140" s="95"/>
      <c r="H140" s="94">
        <v>100000</v>
      </c>
      <c r="I140" s="94">
        <f t="shared" si="1"/>
        <v>100000</v>
      </c>
    </row>
    <row r="141" spans="1:9" x14ac:dyDescent="0.25">
      <c r="A141" s="228"/>
      <c r="B141" s="92">
        <v>14</v>
      </c>
      <c r="C141" s="117" t="s">
        <v>160</v>
      </c>
      <c r="D141" s="94">
        <v>0</v>
      </c>
      <c r="E141" s="95"/>
      <c r="F141" s="94"/>
      <c r="G141" s="95"/>
      <c r="H141" s="94">
        <v>80000</v>
      </c>
      <c r="I141" s="94">
        <f t="shared" si="1"/>
        <v>80000</v>
      </c>
    </row>
    <row r="142" spans="1:9" ht="26.25" x14ac:dyDescent="0.25">
      <c r="A142" s="228"/>
      <c r="B142" s="92">
        <v>15</v>
      </c>
      <c r="C142" s="116" t="s">
        <v>161</v>
      </c>
      <c r="D142" s="94">
        <v>0</v>
      </c>
      <c r="E142" s="95"/>
      <c r="F142" s="94"/>
      <c r="G142" s="95"/>
      <c r="H142" s="94">
        <v>100000</v>
      </c>
      <c r="I142" s="94">
        <f t="shared" si="1"/>
        <v>100000</v>
      </c>
    </row>
    <row r="143" spans="1:9" x14ac:dyDescent="0.25">
      <c r="A143" s="228"/>
      <c r="B143" s="92">
        <v>16</v>
      </c>
      <c r="C143" s="117" t="s">
        <v>162</v>
      </c>
      <c r="D143" s="94">
        <v>0</v>
      </c>
      <c r="E143" s="95"/>
      <c r="F143" s="94"/>
      <c r="G143" s="95"/>
      <c r="H143" s="94">
        <v>150000</v>
      </c>
      <c r="I143" s="94">
        <f t="shared" si="1"/>
        <v>150000</v>
      </c>
    </row>
    <row r="144" spans="1:9" x14ac:dyDescent="0.25">
      <c r="A144" s="228"/>
      <c r="B144" s="92">
        <v>17</v>
      </c>
      <c r="C144" s="117" t="s">
        <v>163</v>
      </c>
      <c r="D144" s="94">
        <v>0</v>
      </c>
      <c r="E144" s="95"/>
      <c r="F144" s="94"/>
      <c r="G144" s="95"/>
      <c r="H144" s="94">
        <v>70000</v>
      </c>
      <c r="I144" s="94">
        <f t="shared" si="1"/>
        <v>70000</v>
      </c>
    </row>
    <row r="145" spans="1:9" ht="26.25" x14ac:dyDescent="0.25">
      <c r="A145" s="228"/>
      <c r="B145" s="92">
        <v>18</v>
      </c>
      <c r="C145" s="117" t="s">
        <v>164</v>
      </c>
      <c r="D145" s="94">
        <v>0</v>
      </c>
      <c r="E145" s="95"/>
      <c r="F145" s="94"/>
      <c r="G145" s="95"/>
      <c r="H145" s="94">
        <v>70000</v>
      </c>
      <c r="I145" s="94">
        <f t="shared" si="1"/>
        <v>70000</v>
      </c>
    </row>
    <row r="146" spans="1:9" x14ac:dyDescent="0.25">
      <c r="A146" s="228"/>
      <c r="B146" s="92">
        <v>19</v>
      </c>
      <c r="C146" s="117" t="s">
        <v>165</v>
      </c>
      <c r="D146" s="94">
        <v>0</v>
      </c>
      <c r="E146" s="95"/>
      <c r="F146" s="94"/>
      <c r="G146" s="95"/>
      <c r="H146" s="94">
        <v>50000</v>
      </c>
      <c r="I146" s="94">
        <f t="shared" si="1"/>
        <v>50000</v>
      </c>
    </row>
    <row r="147" spans="1:9" x14ac:dyDescent="0.25">
      <c r="A147" s="228"/>
      <c r="B147" s="92">
        <v>20</v>
      </c>
      <c r="C147" s="115" t="s">
        <v>166</v>
      </c>
      <c r="D147" s="94">
        <v>0</v>
      </c>
      <c r="E147" s="95"/>
      <c r="F147" s="94"/>
      <c r="G147" s="95"/>
      <c r="H147" s="94">
        <v>100000</v>
      </c>
      <c r="I147" s="94">
        <f t="shared" si="1"/>
        <v>100000</v>
      </c>
    </row>
    <row r="148" spans="1:9" x14ac:dyDescent="0.25">
      <c r="A148" s="228"/>
      <c r="B148" s="92">
        <v>21</v>
      </c>
      <c r="C148" s="117" t="s">
        <v>167</v>
      </c>
      <c r="D148" s="94">
        <v>0</v>
      </c>
      <c r="E148" s="95"/>
      <c r="F148" s="94"/>
      <c r="G148" s="95"/>
      <c r="H148" s="94">
        <v>150000</v>
      </c>
      <c r="I148" s="94">
        <f t="shared" si="1"/>
        <v>150000</v>
      </c>
    </row>
    <row r="149" spans="1:9" x14ac:dyDescent="0.25">
      <c r="A149" s="228"/>
      <c r="B149" s="92">
        <v>22</v>
      </c>
      <c r="C149" s="117" t="s">
        <v>168</v>
      </c>
      <c r="D149" s="94">
        <v>0</v>
      </c>
      <c r="E149" s="95"/>
      <c r="F149" s="94"/>
      <c r="G149" s="95"/>
      <c r="H149" s="94">
        <v>1000000</v>
      </c>
      <c r="I149" s="94">
        <f t="shared" si="1"/>
        <v>1000000</v>
      </c>
    </row>
    <row r="150" spans="1:9" x14ac:dyDescent="0.25">
      <c r="A150" s="228"/>
      <c r="B150" s="92">
        <v>23</v>
      </c>
      <c r="C150" s="117" t="s">
        <v>307</v>
      </c>
      <c r="D150" s="94">
        <v>250000</v>
      </c>
      <c r="E150" s="95"/>
      <c r="F150" s="94"/>
      <c r="G150" s="95"/>
      <c r="H150" s="94"/>
      <c r="I150" s="94">
        <f>SUM(D150:H150)</f>
        <v>250000</v>
      </c>
    </row>
    <row r="151" spans="1:9" ht="15.75" thickBot="1" x14ac:dyDescent="0.3">
      <c r="A151" s="228"/>
      <c r="B151" s="99">
        <v>24</v>
      </c>
      <c r="C151" s="118" t="s">
        <v>308</v>
      </c>
      <c r="D151" s="101">
        <v>50000</v>
      </c>
      <c r="E151" s="102"/>
      <c r="F151" s="101"/>
      <c r="G151" s="102"/>
      <c r="H151" s="101"/>
      <c r="I151" s="101">
        <f>SUM(D151:H151)</f>
        <v>50000</v>
      </c>
    </row>
    <row r="152" spans="1:9" ht="15.75" thickBot="1" x14ac:dyDescent="0.3">
      <c r="A152" s="228"/>
      <c r="B152" s="80" t="s">
        <v>301</v>
      </c>
      <c r="C152" s="81" t="s">
        <v>169</v>
      </c>
      <c r="D152" s="86">
        <f>+D160</f>
        <v>300000</v>
      </c>
      <c r="E152" s="85"/>
      <c r="F152" s="84"/>
      <c r="G152" s="85"/>
      <c r="H152" s="86">
        <f>+H153+H154+H155+H156+H157+H158+H159</f>
        <v>2630000</v>
      </c>
      <c r="I152" s="86">
        <f>SUM(D152:H152)</f>
        <v>2930000</v>
      </c>
    </row>
    <row r="153" spans="1:9" x14ac:dyDescent="0.25">
      <c r="A153" s="228"/>
      <c r="B153" s="231">
        <v>1</v>
      </c>
      <c r="C153" s="119" t="s">
        <v>170</v>
      </c>
      <c r="D153" s="233">
        <v>0</v>
      </c>
      <c r="E153" s="90"/>
      <c r="F153" s="233"/>
      <c r="G153" s="90"/>
      <c r="H153" s="233">
        <v>1000000</v>
      </c>
      <c r="I153" s="233">
        <f t="shared" ref="I153:I171" si="2">SUM(H153)</f>
        <v>1000000</v>
      </c>
    </row>
    <row r="154" spans="1:9" x14ac:dyDescent="0.25">
      <c r="A154" s="228"/>
      <c r="B154" s="92">
        <v>2</v>
      </c>
      <c r="C154" s="117" t="s">
        <v>171</v>
      </c>
      <c r="D154" s="94">
        <v>0</v>
      </c>
      <c r="E154" s="95"/>
      <c r="F154" s="94"/>
      <c r="G154" s="95"/>
      <c r="H154" s="94">
        <v>150000</v>
      </c>
      <c r="I154" s="94">
        <f t="shared" si="2"/>
        <v>150000</v>
      </c>
    </row>
    <row r="155" spans="1:9" x14ac:dyDescent="0.25">
      <c r="A155" s="228"/>
      <c r="B155" s="92">
        <v>3</v>
      </c>
      <c r="C155" s="120" t="s">
        <v>172</v>
      </c>
      <c r="D155" s="94">
        <v>0</v>
      </c>
      <c r="E155" s="95"/>
      <c r="F155" s="94"/>
      <c r="G155" s="95"/>
      <c r="H155" s="94">
        <v>100000</v>
      </c>
      <c r="I155" s="94">
        <f t="shared" si="2"/>
        <v>100000</v>
      </c>
    </row>
    <row r="156" spans="1:9" x14ac:dyDescent="0.25">
      <c r="A156" s="228"/>
      <c r="B156" s="92">
        <v>4</v>
      </c>
      <c r="C156" s="117" t="s">
        <v>173</v>
      </c>
      <c r="D156" s="94">
        <v>0</v>
      </c>
      <c r="E156" s="95"/>
      <c r="F156" s="94"/>
      <c r="G156" s="95"/>
      <c r="H156" s="94">
        <v>40000</v>
      </c>
      <c r="I156" s="94">
        <f t="shared" si="2"/>
        <v>40000</v>
      </c>
    </row>
    <row r="157" spans="1:9" x14ac:dyDescent="0.25">
      <c r="A157" s="228"/>
      <c r="B157" s="92">
        <v>5</v>
      </c>
      <c r="C157" s="120" t="s">
        <v>174</v>
      </c>
      <c r="D157" s="94">
        <v>0</v>
      </c>
      <c r="E157" s="95"/>
      <c r="F157" s="94"/>
      <c r="G157" s="95"/>
      <c r="H157" s="94">
        <v>15000</v>
      </c>
      <c r="I157" s="94">
        <f t="shared" si="2"/>
        <v>15000</v>
      </c>
    </row>
    <row r="158" spans="1:9" x14ac:dyDescent="0.25">
      <c r="A158" s="228"/>
      <c r="B158" s="92">
        <v>6</v>
      </c>
      <c r="C158" s="120" t="s">
        <v>175</v>
      </c>
      <c r="D158" s="94">
        <v>0</v>
      </c>
      <c r="E158" s="95"/>
      <c r="F158" s="94"/>
      <c r="G158" s="95"/>
      <c r="H158" s="94">
        <v>25000</v>
      </c>
      <c r="I158" s="94">
        <f t="shared" si="2"/>
        <v>25000</v>
      </c>
    </row>
    <row r="159" spans="1:9" x14ac:dyDescent="0.25">
      <c r="A159" s="228"/>
      <c r="B159" s="92">
        <v>7</v>
      </c>
      <c r="C159" s="117" t="s">
        <v>176</v>
      </c>
      <c r="D159" s="94">
        <v>0</v>
      </c>
      <c r="E159" s="95"/>
      <c r="F159" s="94"/>
      <c r="G159" s="95"/>
      <c r="H159" s="94">
        <v>1300000</v>
      </c>
      <c r="I159" s="94">
        <f t="shared" si="2"/>
        <v>1300000</v>
      </c>
    </row>
    <row r="160" spans="1:9" ht="15.75" thickBot="1" x14ac:dyDescent="0.3">
      <c r="A160" s="228"/>
      <c r="B160" s="99">
        <v>8</v>
      </c>
      <c r="C160" s="118" t="s">
        <v>309</v>
      </c>
      <c r="D160" s="101">
        <v>300000</v>
      </c>
      <c r="E160" s="102"/>
      <c r="F160" s="101"/>
      <c r="G160" s="102"/>
      <c r="H160" s="101"/>
      <c r="I160" s="101">
        <f>SUM(D160:H160)</f>
        <v>300000</v>
      </c>
    </row>
    <row r="161" spans="1:9" ht="15.75" thickBot="1" x14ac:dyDescent="0.3">
      <c r="A161" s="228"/>
      <c r="B161" s="80" t="s">
        <v>177</v>
      </c>
      <c r="C161" s="81" t="s">
        <v>178</v>
      </c>
      <c r="D161" s="86">
        <f>+D172</f>
        <v>300000</v>
      </c>
      <c r="E161" s="85"/>
      <c r="F161" s="84"/>
      <c r="G161" s="85"/>
      <c r="H161" s="86">
        <v>1450000</v>
      </c>
      <c r="I161" s="86">
        <f>SUM(D161:H161)</f>
        <v>1750000</v>
      </c>
    </row>
    <row r="162" spans="1:9" x14ac:dyDescent="0.25">
      <c r="A162" s="228"/>
      <c r="B162" s="231">
        <v>1</v>
      </c>
      <c r="C162" s="121" t="s">
        <v>179</v>
      </c>
      <c r="D162" s="233">
        <v>0</v>
      </c>
      <c r="E162" s="90"/>
      <c r="F162" s="233"/>
      <c r="G162" s="90"/>
      <c r="H162" s="234">
        <v>350000</v>
      </c>
      <c r="I162" s="234">
        <f t="shared" si="2"/>
        <v>350000</v>
      </c>
    </row>
    <row r="163" spans="1:9" x14ac:dyDescent="0.25">
      <c r="A163" s="228"/>
      <c r="B163" s="92">
        <v>2</v>
      </c>
      <c r="C163" s="122" t="s">
        <v>180</v>
      </c>
      <c r="D163" s="94">
        <v>0</v>
      </c>
      <c r="E163" s="95"/>
      <c r="F163" s="94"/>
      <c r="G163" s="95"/>
      <c r="H163" s="123">
        <v>300000</v>
      </c>
      <c r="I163" s="123">
        <f t="shared" si="2"/>
        <v>300000</v>
      </c>
    </row>
    <row r="164" spans="1:9" x14ac:dyDescent="0.25">
      <c r="A164" s="228"/>
      <c r="B164" s="92">
        <v>3</v>
      </c>
      <c r="C164" s="124" t="s">
        <v>181</v>
      </c>
      <c r="D164" s="94">
        <v>0</v>
      </c>
      <c r="E164" s="95"/>
      <c r="F164" s="94"/>
      <c r="G164" s="95"/>
      <c r="H164" s="123">
        <v>200000</v>
      </c>
      <c r="I164" s="123">
        <f t="shared" si="2"/>
        <v>200000</v>
      </c>
    </row>
    <row r="165" spans="1:9" x14ac:dyDescent="0.25">
      <c r="A165" s="228"/>
      <c r="B165" s="92">
        <v>4</v>
      </c>
      <c r="C165" s="124" t="s">
        <v>182</v>
      </c>
      <c r="D165" s="94">
        <v>0</v>
      </c>
      <c r="E165" s="95"/>
      <c r="F165" s="94"/>
      <c r="G165" s="95"/>
      <c r="H165" s="123">
        <v>120000</v>
      </c>
      <c r="I165" s="123">
        <f t="shared" si="2"/>
        <v>120000</v>
      </c>
    </row>
    <row r="166" spans="1:9" x14ac:dyDescent="0.25">
      <c r="A166" s="228"/>
      <c r="B166" s="92">
        <v>5</v>
      </c>
      <c r="C166" s="124" t="s">
        <v>183</v>
      </c>
      <c r="D166" s="94">
        <v>0</v>
      </c>
      <c r="E166" s="95"/>
      <c r="F166" s="94"/>
      <c r="G166" s="95"/>
      <c r="H166" s="123">
        <v>50000</v>
      </c>
      <c r="I166" s="123">
        <f t="shared" si="2"/>
        <v>50000</v>
      </c>
    </row>
    <row r="167" spans="1:9" x14ac:dyDescent="0.25">
      <c r="A167" s="228"/>
      <c r="B167" s="92">
        <v>6</v>
      </c>
      <c r="C167" s="124" t="s">
        <v>184</v>
      </c>
      <c r="D167" s="94">
        <v>0</v>
      </c>
      <c r="E167" s="95"/>
      <c r="F167" s="94"/>
      <c r="G167" s="95"/>
      <c r="H167" s="123">
        <v>50000</v>
      </c>
      <c r="I167" s="123">
        <f t="shared" si="2"/>
        <v>50000</v>
      </c>
    </row>
    <row r="168" spans="1:9" x14ac:dyDescent="0.25">
      <c r="A168" s="228"/>
      <c r="B168" s="92">
        <v>7</v>
      </c>
      <c r="C168" s="124" t="s">
        <v>185</v>
      </c>
      <c r="D168" s="94">
        <v>0</v>
      </c>
      <c r="E168" s="95"/>
      <c r="F168" s="94"/>
      <c r="G168" s="95"/>
      <c r="H168" s="123">
        <v>30000</v>
      </c>
      <c r="I168" s="123">
        <f t="shared" si="2"/>
        <v>30000</v>
      </c>
    </row>
    <row r="169" spans="1:9" x14ac:dyDescent="0.25">
      <c r="A169" s="228"/>
      <c r="B169" s="92">
        <v>8</v>
      </c>
      <c r="C169" s="124" t="s">
        <v>186</v>
      </c>
      <c r="D169" s="94">
        <v>0</v>
      </c>
      <c r="E169" s="95"/>
      <c r="F169" s="94"/>
      <c r="G169" s="95"/>
      <c r="H169" s="123">
        <v>90000</v>
      </c>
      <c r="I169" s="123">
        <f t="shared" si="2"/>
        <v>90000</v>
      </c>
    </row>
    <row r="170" spans="1:9" x14ac:dyDescent="0.25">
      <c r="A170" s="228"/>
      <c r="B170" s="92">
        <v>9</v>
      </c>
      <c r="C170" s="124" t="s">
        <v>187</v>
      </c>
      <c r="D170" s="94">
        <v>0</v>
      </c>
      <c r="E170" s="95"/>
      <c r="F170" s="94"/>
      <c r="G170" s="95"/>
      <c r="H170" s="123">
        <v>60000</v>
      </c>
      <c r="I170" s="123">
        <f t="shared" si="2"/>
        <v>60000</v>
      </c>
    </row>
    <row r="171" spans="1:9" x14ac:dyDescent="0.25">
      <c r="A171" s="228"/>
      <c r="B171" s="92">
        <v>10</v>
      </c>
      <c r="C171" s="232" t="s">
        <v>188</v>
      </c>
      <c r="D171" s="94">
        <v>0</v>
      </c>
      <c r="E171" s="95"/>
      <c r="F171" s="94"/>
      <c r="G171" s="95"/>
      <c r="H171" s="123">
        <v>200000</v>
      </c>
      <c r="I171" s="123">
        <f t="shared" si="2"/>
        <v>200000</v>
      </c>
    </row>
    <row r="172" spans="1:9" ht="15.75" thickBot="1" x14ac:dyDescent="0.3">
      <c r="A172" s="228"/>
      <c r="B172" s="92">
        <v>11</v>
      </c>
      <c r="C172" s="125" t="s">
        <v>310</v>
      </c>
      <c r="D172" s="101">
        <v>300000</v>
      </c>
      <c r="E172" s="102"/>
      <c r="F172" s="101"/>
      <c r="G172" s="102"/>
      <c r="H172" s="126"/>
      <c r="I172" s="126">
        <f>+D172</f>
        <v>300000</v>
      </c>
    </row>
    <row r="173" spans="1:9" ht="15.75" thickBot="1" x14ac:dyDescent="0.3">
      <c r="A173" s="228"/>
      <c r="B173" s="80" t="s">
        <v>189</v>
      </c>
      <c r="C173" s="127" t="s">
        <v>190</v>
      </c>
      <c r="D173" s="84">
        <v>0</v>
      </c>
      <c r="E173" s="85"/>
      <c r="F173" s="84"/>
      <c r="G173" s="85"/>
      <c r="H173" s="86">
        <f>+H174+H186</f>
        <v>659000</v>
      </c>
      <c r="I173" s="86">
        <f>+I174+I186</f>
        <v>659000</v>
      </c>
    </row>
    <row r="174" spans="1:9" ht="15.75" thickBot="1" x14ac:dyDescent="0.3">
      <c r="A174" s="228"/>
      <c r="B174" s="80" t="s">
        <v>191</v>
      </c>
      <c r="C174" s="128" t="s">
        <v>192</v>
      </c>
      <c r="D174" s="84">
        <v>0</v>
      </c>
      <c r="E174" s="85"/>
      <c r="F174" s="84"/>
      <c r="G174" s="85"/>
      <c r="H174" s="86">
        <v>459000</v>
      </c>
      <c r="I174" s="86">
        <f t="shared" ref="I174:I200" si="3">SUM(H174)</f>
        <v>459000</v>
      </c>
    </row>
    <row r="175" spans="1:9" x14ac:dyDescent="0.25">
      <c r="A175" s="228"/>
      <c r="B175" s="87">
        <v>1</v>
      </c>
      <c r="C175" s="129" t="s">
        <v>193</v>
      </c>
      <c r="D175" s="89">
        <v>0</v>
      </c>
      <c r="E175" s="90"/>
      <c r="F175" s="89"/>
      <c r="G175" s="90"/>
      <c r="H175" s="130">
        <v>70000</v>
      </c>
      <c r="I175" s="130">
        <f t="shared" si="3"/>
        <v>70000</v>
      </c>
    </row>
    <row r="176" spans="1:9" x14ac:dyDescent="0.25">
      <c r="A176" s="228"/>
      <c r="B176" s="92">
        <v>2</v>
      </c>
      <c r="C176" s="107" t="s">
        <v>194</v>
      </c>
      <c r="D176" s="94">
        <v>0</v>
      </c>
      <c r="E176" s="95"/>
      <c r="F176" s="94"/>
      <c r="G176" s="95"/>
      <c r="H176" s="131">
        <v>100000</v>
      </c>
      <c r="I176" s="131">
        <f t="shared" si="3"/>
        <v>100000</v>
      </c>
    </row>
    <row r="177" spans="1:9" x14ac:dyDescent="0.25">
      <c r="A177" s="228"/>
      <c r="B177" s="92">
        <v>3</v>
      </c>
      <c r="C177" s="107" t="s">
        <v>195</v>
      </c>
      <c r="D177" s="94">
        <v>0</v>
      </c>
      <c r="E177" s="95"/>
      <c r="F177" s="94"/>
      <c r="G177" s="95"/>
      <c r="H177" s="131">
        <v>70000</v>
      </c>
      <c r="I177" s="131">
        <f t="shared" si="3"/>
        <v>70000</v>
      </c>
    </row>
    <row r="178" spans="1:9" x14ac:dyDescent="0.25">
      <c r="A178" s="228"/>
      <c r="B178" s="92">
        <v>4</v>
      </c>
      <c r="C178" s="107" t="s">
        <v>196</v>
      </c>
      <c r="D178" s="94">
        <v>0</v>
      </c>
      <c r="E178" s="95"/>
      <c r="F178" s="94"/>
      <c r="G178" s="95"/>
      <c r="H178" s="131">
        <v>100000</v>
      </c>
      <c r="I178" s="131">
        <f t="shared" si="3"/>
        <v>100000</v>
      </c>
    </row>
    <row r="179" spans="1:9" x14ac:dyDescent="0.25">
      <c r="A179" s="228"/>
      <c r="B179" s="92">
        <v>5</v>
      </c>
      <c r="C179" s="107" t="s">
        <v>197</v>
      </c>
      <c r="D179" s="94">
        <v>0</v>
      </c>
      <c r="E179" s="95"/>
      <c r="F179" s="94"/>
      <c r="G179" s="95"/>
      <c r="H179" s="131">
        <v>6000</v>
      </c>
      <c r="I179" s="131">
        <f t="shared" si="3"/>
        <v>6000</v>
      </c>
    </row>
    <row r="180" spans="1:9" x14ac:dyDescent="0.25">
      <c r="A180" s="228"/>
      <c r="B180" s="92">
        <v>6</v>
      </c>
      <c r="C180" s="107" t="s">
        <v>198</v>
      </c>
      <c r="D180" s="94">
        <v>0</v>
      </c>
      <c r="E180" s="95"/>
      <c r="F180" s="94"/>
      <c r="G180" s="95"/>
      <c r="H180" s="131">
        <v>20000</v>
      </c>
      <c r="I180" s="131">
        <f t="shared" si="3"/>
        <v>20000</v>
      </c>
    </row>
    <row r="181" spans="1:9" x14ac:dyDescent="0.25">
      <c r="A181" s="228"/>
      <c r="B181" s="92">
        <v>7</v>
      </c>
      <c r="C181" s="107" t="s">
        <v>199</v>
      </c>
      <c r="D181" s="94">
        <v>0</v>
      </c>
      <c r="E181" s="95"/>
      <c r="F181" s="94"/>
      <c r="G181" s="95"/>
      <c r="H181" s="131">
        <v>5000</v>
      </c>
      <c r="I181" s="131">
        <f t="shared" si="3"/>
        <v>5000</v>
      </c>
    </row>
    <row r="182" spans="1:9" x14ac:dyDescent="0.25">
      <c r="A182" s="228"/>
      <c r="B182" s="92">
        <v>8</v>
      </c>
      <c r="C182" s="107" t="s">
        <v>200</v>
      </c>
      <c r="D182" s="94">
        <v>0</v>
      </c>
      <c r="E182" s="95"/>
      <c r="F182" s="94"/>
      <c r="G182" s="95"/>
      <c r="H182" s="131">
        <v>50000</v>
      </c>
      <c r="I182" s="131">
        <f t="shared" si="3"/>
        <v>50000</v>
      </c>
    </row>
    <row r="183" spans="1:9" x14ac:dyDescent="0.25">
      <c r="A183" s="228"/>
      <c r="B183" s="92">
        <v>9</v>
      </c>
      <c r="C183" s="107" t="s">
        <v>201</v>
      </c>
      <c r="D183" s="94">
        <v>0</v>
      </c>
      <c r="E183" s="95"/>
      <c r="F183" s="94"/>
      <c r="G183" s="95"/>
      <c r="H183" s="131">
        <v>5000</v>
      </c>
      <c r="I183" s="131">
        <f t="shared" si="3"/>
        <v>5000</v>
      </c>
    </row>
    <row r="184" spans="1:9" x14ac:dyDescent="0.25">
      <c r="A184" s="228"/>
      <c r="B184" s="92">
        <v>10</v>
      </c>
      <c r="C184" s="107" t="s">
        <v>202</v>
      </c>
      <c r="D184" s="94">
        <v>0</v>
      </c>
      <c r="E184" s="95"/>
      <c r="F184" s="94"/>
      <c r="G184" s="95"/>
      <c r="H184" s="131">
        <v>3000</v>
      </c>
      <c r="I184" s="131">
        <f t="shared" si="3"/>
        <v>3000</v>
      </c>
    </row>
    <row r="185" spans="1:9" ht="15.75" thickBot="1" x14ac:dyDescent="0.3">
      <c r="A185" s="228"/>
      <c r="B185" s="99">
        <v>11</v>
      </c>
      <c r="C185" s="132" t="s">
        <v>203</v>
      </c>
      <c r="D185" s="101">
        <v>0</v>
      </c>
      <c r="E185" s="102"/>
      <c r="F185" s="101"/>
      <c r="G185" s="102"/>
      <c r="H185" s="133">
        <v>30000</v>
      </c>
      <c r="I185" s="131">
        <f t="shared" si="3"/>
        <v>30000</v>
      </c>
    </row>
    <row r="186" spans="1:9" ht="15.75" thickBot="1" x14ac:dyDescent="0.3">
      <c r="A186" s="228"/>
      <c r="B186" s="80" t="s">
        <v>302</v>
      </c>
      <c r="C186" s="81" t="s">
        <v>204</v>
      </c>
      <c r="D186" s="134">
        <v>0</v>
      </c>
      <c r="E186" s="85"/>
      <c r="F186" s="84"/>
      <c r="G186" s="85"/>
      <c r="H186" s="86">
        <v>200000</v>
      </c>
      <c r="I186" s="86">
        <f t="shared" si="3"/>
        <v>200000</v>
      </c>
    </row>
    <row r="187" spans="1:9" ht="15.75" thickBot="1" x14ac:dyDescent="0.3">
      <c r="A187" s="228"/>
      <c r="B187" s="135">
        <v>1</v>
      </c>
      <c r="C187" s="136" t="s">
        <v>205</v>
      </c>
      <c r="D187" s="137">
        <v>0</v>
      </c>
      <c r="E187" s="138"/>
      <c r="F187" s="137"/>
      <c r="G187" s="138"/>
      <c r="H187" s="139">
        <v>200000</v>
      </c>
      <c r="I187" s="139">
        <f t="shared" si="3"/>
        <v>200000</v>
      </c>
    </row>
    <row r="188" spans="1:9" ht="15.75" thickBot="1" x14ac:dyDescent="0.3">
      <c r="A188" s="228"/>
      <c r="B188" s="80" t="s">
        <v>206</v>
      </c>
      <c r="C188" s="81" t="s">
        <v>207</v>
      </c>
      <c r="D188" s="84">
        <v>0</v>
      </c>
      <c r="E188" s="85"/>
      <c r="F188" s="84"/>
      <c r="G188" s="85"/>
      <c r="H188" s="86">
        <v>375000</v>
      </c>
      <c r="I188" s="86">
        <f t="shared" si="3"/>
        <v>375000</v>
      </c>
    </row>
    <row r="189" spans="1:9" ht="15.75" thickBot="1" x14ac:dyDescent="0.3">
      <c r="A189" s="228"/>
      <c r="B189" s="135">
        <v>1</v>
      </c>
      <c r="C189" s="140" t="s">
        <v>208</v>
      </c>
      <c r="D189" s="137">
        <v>0</v>
      </c>
      <c r="E189" s="138"/>
      <c r="F189" s="137"/>
      <c r="G189" s="138"/>
      <c r="H189" s="137">
        <v>375000</v>
      </c>
      <c r="I189" s="137">
        <f t="shared" si="3"/>
        <v>375000</v>
      </c>
    </row>
    <row r="190" spans="1:9" ht="15.75" thickBot="1" x14ac:dyDescent="0.3">
      <c r="A190" s="228"/>
      <c r="B190" s="80" t="s">
        <v>209</v>
      </c>
      <c r="C190" s="81" t="s">
        <v>210</v>
      </c>
      <c r="D190" s="84">
        <v>0</v>
      </c>
      <c r="E190" s="85"/>
      <c r="F190" s="84"/>
      <c r="G190" s="85"/>
      <c r="H190" s="86">
        <v>303000</v>
      </c>
      <c r="I190" s="86">
        <f t="shared" si="3"/>
        <v>303000</v>
      </c>
    </row>
    <row r="191" spans="1:9" ht="25.5" x14ac:dyDescent="0.25">
      <c r="A191" s="228"/>
      <c r="B191" s="87">
        <v>1</v>
      </c>
      <c r="C191" s="141" t="s">
        <v>211</v>
      </c>
      <c r="D191" s="89">
        <v>0</v>
      </c>
      <c r="E191" s="90"/>
      <c r="F191" s="89"/>
      <c r="G191" s="90"/>
      <c r="H191" s="89">
        <v>14000</v>
      </c>
      <c r="I191" s="89">
        <f t="shared" si="3"/>
        <v>14000</v>
      </c>
    </row>
    <row r="192" spans="1:9" x14ac:dyDescent="0.25">
      <c r="A192" s="228"/>
      <c r="B192" s="92">
        <v>2</v>
      </c>
      <c r="C192" s="108" t="s">
        <v>212</v>
      </c>
      <c r="D192" s="94">
        <v>0</v>
      </c>
      <c r="E192" s="95"/>
      <c r="F192" s="94"/>
      <c r="G192" s="95"/>
      <c r="H192" s="94">
        <v>21000</v>
      </c>
      <c r="I192" s="94">
        <f t="shared" si="3"/>
        <v>21000</v>
      </c>
    </row>
    <row r="193" spans="1:9" x14ac:dyDescent="0.25">
      <c r="A193" s="228"/>
      <c r="B193" s="92">
        <v>3</v>
      </c>
      <c r="C193" s="108" t="s">
        <v>213</v>
      </c>
      <c r="D193" s="94">
        <v>0</v>
      </c>
      <c r="E193" s="95"/>
      <c r="F193" s="94"/>
      <c r="G193" s="95"/>
      <c r="H193" s="94">
        <v>125000</v>
      </c>
      <c r="I193" s="94">
        <f t="shared" si="3"/>
        <v>125000</v>
      </c>
    </row>
    <row r="194" spans="1:9" x14ac:dyDescent="0.25">
      <c r="A194" s="228"/>
      <c r="B194" s="92">
        <v>4</v>
      </c>
      <c r="C194" s="108" t="s">
        <v>214</v>
      </c>
      <c r="D194" s="94">
        <v>0</v>
      </c>
      <c r="E194" s="95"/>
      <c r="F194" s="94"/>
      <c r="G194" s="95"/>
      <c r="H194" s="94">
        <v>40000</v>
      </c>
      <c r="I194" s="94">
        <f t="shared" si="3"/>
        <v>40000</v>
      </c>
    </row>
    <row r="195" spans="1:9" ht="25.5" x14ac:dyDescent="0.25">
      <c r="A195" s="228"/>
      <c r="B195" s="92">
        <v>5</v>
      </c>
      <c r="C195" s="108" t="s">
        <v>215</v>
      </c>
      <c r="D195" s="94">
        <v>0</v>
      </c>
      <c r="E195" s="95"/>
      <c r="F195" s="94"/>
      <c r="G195" s="95"/>
      <c r="H195" s="94">
        <v>76000</v>
      </c>
      <c r="I195" s="94">
        <f t="shared" si="3"/>
        <v>76000</v>
      </c>
    </row>
    <row r="196" spans="1:9" ht="25.5" x14ac:dyDescent="0.25">
      <c r="A196" s="228"/>
      <c r="B196" s="92">
        <v>6</v>
      </c>
      <c r="C196" s="108" t="s">
        <v>216</v>
      </c>
      <c r="D196" s="94">
        <v>0</v>
      </c>
      <c r="E196" s="95"/>
      <c r="F196" s="94"/>
      <c r="G196" s="95"/>
      <c r="H196" s="94">
        <v>25000</v>
      </c>
      <c r="I196" s="94">
        <f t="shared" si="3"/>
        <v>25000</v>
      </c>
    </row>
    <row r="197" spans="1:9" ht="15.75" thickBot="1" x14ac:dyDescent="0.3">
      <c r="A197" s="228"/>
      <c r="B197" s="99">
        <v>7</v>
      </c>
      <c r="C197" s="142" t="s">
        <v>217</v>
      </c>
      <c r="D197" s="101">
        <v>0</v>
      </c>
      <c r="E197" s="102"/>
      <c r="F197" s="101"/>
      <c r="G197" s="102"/>
      <c r="H197" s="101">
        <v>2000</v>
      </c>
      <c r="I197" s="101">
        <f t="shared" si="3"/>
        <v>2000</v>
      </c>
    </row>
    <row r="198" spans="1:9" ht="15.75" thickBot="1" x14ac:dyDescent="0.3">
      <c r="A198" s="228"/>
      <c r="B198" s="80" t="s">
        <v>218</v>
      </c>
      <c r="C198" s="112" t="s">
        <v>219</v>
      </c>
      <c r="D198" s="84">
        <v>0</v>
      </c>
      <c r="E198" s="85"/>
      <c r="F198" s="84"/>
      <c r="G198" s="85"/>
      <c r="H198" s="86">
        <v>290000</v>
      </c>
      <c r="I198" s="86">
        <f t="shared" si="3"/>
        <v>290000</v>
      </c>
    </row>
    <row r="199" spans="1:9" x14ac:dyDescent="0.25">
      <c r="A199" s="228"/>
      <c r="B199" s="87">
        <v>1</v>
      </c>
      <c r="C199" s="143" t="s">
        <v>220</v>
      </c>
      <c r="D199" s="89">
        <v>0</v>
      </c>
      <c r="E199" s="90"/>
      <c r="F199" s="89"/>
      <c r="G199" s="90"/>
      <c r="H199" s="89">
        <v>40000</v>
      </c>
      <c r="I199" s="89">
        <f t="shared" si="3"/>
        <v>40000</v>
      </c>
    </row>
    <row r="200" spans="1:9" ht="27" thickBot="1" x14ac:dyDescent="0.3">
      <c r="A200" s="228"/>
      <c r="B200" s="99">
        <v>2</v>
      </c>
      <c r="C200" s="144" t="s">
        <v>221</v>
      </c>
      <c r="D200" s="101">
        <v>0</v>
      </c>
      <c r="E200" s="102"/>
      <c r="F200" s="101"/>
      <c r="G200" s="102"/>
      <c r="H200" s="101">
        <v>250000</v>
      </c>
      <c r="I200" s="101">
        <f t="shared" si="3"/>
        <v>250000</v>
      </c>
    </row>
    <row r="201" spans="1:9" ht="15.75" thickBot="1" x14ac:dyDescent="0.3">
      <c r="A201" s="228"/>
      <c r="B201" s="46" t="s">
        <v>222</v>
      </c>
      <c r="C201" s="47" t="s">
        <v>223</v>
      </c>
      <c r="D201" s="48">
        <f>+D202+D203+D205+D206</f>
        <v>1841400</v>
      </c>
      <c r="E201" s="145"/>
      <c r="F201" s="146"/>
      <c r="G201" s="145"/>
      <c r="H201" s="48">
        <f>+H202+H203+H204+H205+H206+H207</f>
        <v>1650000</v>
      </c>
      <c r="I201" s="48">
        <f>SUM(D201:H201)</f>
        <v>3491400</v>
      </c>
    </row>
    <row r="202" spans="1:9" ht="15.75" thickBot="1" x14ac:dyDescent="0.3">
      <c r="A202" s="147"/>
      <c r="B202" s="148" t="s">
        <v>224</v>
      </c>
      <c r="C202" s="149" t="s">
        <v>225</v>
      </c>
      <c r="D202" s="150">
        <v>1000000</v>
      </c>
      <c r="E202" s="151"/>
      <c r="F202" s="152"/>
      <c r="G202" s="153"/>
      <c r="H202" s="154">
        <v>280000</v>
      </c>
      <c r="I202" s="154">
        <f>SUM(D202:H202)</f>
        <v>1280000</v>
      </c>
    </row>
    <row r="203" spans="1:9" ht="15.75" thickBot="1" x14ac:dyDescent="0.3">
      <c r="A203" s="155"/>
      <c r="B203" s="46" t="s">
        <v>226</v>
      </c>
      <c r="C203" s="47" t="s">
        <v>227</v>
      </c>
      <c r="D203" s="48">
        <v>300000</v>
      </c>
      <c r="E203" s="145"/>
      <c r="F203" s="146"/>
      <c r="G203" s="145"/>
      <c r="H203" s="156">
        <v>280000</v>
      </c>
      <c r="I203" s="156">
        <f>SUM(D203:H203)</f>
        <v>580000</v>
      </c>
    </row>
    <row r="204" spans="1:9" ht="15.75" thickBot="1" x14ac:dyDescent="0.3">
      <c r="A204" s="155"/>
      <c r="B204" s="46" t="s">
        <v>228</v>
      </c>
      <c r="C204" s="160" t="s">
        <v>229</v>
      </c>
      <c r="D204" s="48">
        <v>0</v>
      </c>
      <c r="E204" s="145"/>
      <c r="F204" s="146"/>
      <c r="G204" s="145"/>
      <c r="H204" s="156">
        <v>20000</v>
      </c>
      <c r="I204" s="156">
        <v>20000</v>
      </c>
    </row>
    <row r="205" spans="1:9" ht="15.75" thickBot="1" x14ac:dyDescent="0.3">
      <c r="A205" s="155"/>
      <c r="B205" s="148" t="s">
        <v>230</v>
      </c>
      <c r="C205" s="161" t="s">
        <v>231</v>
      </c>
      <c r="D205" s="150">
        <v>300000</v>
      </c>
      <c r="E205" s="153"/>
      <c r="F205" s="152"/>
      <c r="G205" s="153"/>
      <c r="H205" s="154">
        <v>300000</v>
      </c>
      <c r="I205" s="154">
        <f>SUM(D205:H205)</f>
        <v>600000</v>
      </c>
    </row>
    <row r="206" spans="1:9" ht="15.75" thickBot="1" x14ac:dyDescent="0.3">
      <c r="A206" s="155"/>
      <c r="B206" s="46" t="s">
        <v>232</v>
      </c>
      <c r="C206" s="160" t="s">
        <v>233</v>
      </c>
      <c r="D206" s="48">
        <v>241400</v>
      </c>
      <c r="E206" s="145"/>
      <c r="F206" s="146"/>
      <c r="G206" s="145"/>
      <c r="H206" s="156">
        <v>450000</v>
      </c>
      <c r="I206" s="156">
        <f>SUM(D206:H206)</f>
        <v>691400</v>
      </c>
    </row>
    <row r="207" spans="1:9" ht="15.75" thickBot="1" x14ac:dyDescent="0.3">
      <c r="A207" s="155"/>
      <c r="B207" s="46" t="s">
        <v>234</v>
      </c>
      <c r="C207" s="47" t="s">
        <v>235</v>
      </c>
      <c r="D207" s="146">
        <v>0</v>
      </c>
      <c r="E207" s="145"/>
      <c r="F207" s="146"/>
      <c r="G207" s="145"/>
      <c r="H207" s="156">
        <v>320000</v>
      </c>
      <c r="I207" s="156">
        <v>320000</v>
      </c>
    </row>
    <row r="208" spans="1:9" ht="15.75" thickBot="1" x14ac:dyDescent="0.3">
      <c r="A208" s="162" t="s">
        <v>236</v>
      </c>
      <c r="B208" s="163"/>
      <c r="C208" s="164" t="s">
        <v>237</v>
      </c>
      <c r="D208" s="165">
        <f>+D209+D211+D240+D246</f>
        <v>1475737</v>
      </c>
      <c r="E208" s="166">
        <f>+E209</f>
        <v>5966910</v>
      </c>
      <c r="F208" s="165">
        <f>+F209</f>
        <v>0</v>
      </c>
      <c r="G208" s="166">
        <f>+G211</f>
        <v>477353</v>
      </c>
      <c r="H208" s="165">
        <f>+H211+H246</f>
        <v>1780000</v>
      </c>
      <c r="I208" s="167">
        <f>SUM(D208:H208)</f>
        <v>9700000</v>
      </c>
    </row>
    <row r="209" spans="1:12" ht="15.75" thickBot="1" x14ac:dyDescent="0.3">
      <c r="A209" s="168"/>
      <c r="B209" s="46" t="s">
        <v>238</v>
      </c>
      <c r="C209" s="47" t="s">
        <v>239</v>
      </c>
      <c r="D209" s="169">
        <f>+D210</f>
        <v>533090</v>
      </c>
      <c r="E209" s="170">
        <f>+E210</f>
        <v>5966910</v>
      </c>
      <c r="F209" s="169">
        <f>+F210</f>
        <v>0</v>
      </c>
      <c r="G209" s="170">
        <f>+G210</f>
        <v>0</v>
      </c>
      <c r="H209" s="169">
        <f>+H210</f>
        <v>0</v>
      </c>
      <c r="I209" s="156">
        <f t="shared" ref="I209:I239" si="4">SUM(D209:H209)</f>
        <v>6500000</v>
      </c>
      <c r="L209" s="242"/>
    </row>
    <row r="210" spans="1:12" ht="15.75" thickBot="1" x14ac:dyDescent="0.3">
      <c r="A210" s="155"/>
      <c r="B210" s="42">
        <v>1</v>
      </c>
      <c r="C210" s="43" t="s">
        <v>18</v>
      </c>
      <c r="D210" s="44">
        <v>533090</v>
      </c>
      <c r="E210" s="171">
        <v>5966910</v>
      </c>
      <c r="F210" s="44">
        <v>0</v>
      </c>
      <c r="G210" s="45">
        <v>0</v>
      </c>
      <c r="H210" s="44">
        <v>0</v>
      </c>
      <c r="I210" s="172">
        <f t="shared" si="4"/>
        <v>6500000</v>
      </c>
    </row>
    <row r="211" spans="1:12" ht="15.75" thickBot="1" x14ac:dyDescent="0.3">
      <c r="A211" s="155"/>
      <c r="B211" s="46" t="s">
        <v>240</v>
      </c>
      <c r="C211" s="47" t="s">
        <v>241</v>
      </c>
      <c r="D211" s="48">
        <f>+D212+D213+D214+D215+D216+D217+D218+D219+D220+D221+D222+D223+D224+D225+D226+D227+D228+D229+D230+D231+D232+D233+D234+D235+D236+D237+D238+D239</f>
        <v>582647</v>
      </c>
      <c r="E211" s="49">
        <v>0</v>
      </c>
      <c r="F211" s="48">
        <v>0</v>
      </c>
      <c r="G211" s="49">
        <f>+G212+G213+G214+G215+G216+G217+G218+G219+G220+G221+G222+G223+G224+G225+G226+G227+G228+G229+G230+G231+G232+G233+G234+G235+G236+G237+G238+G239</f>
        <v>477353</v>
      </c>
      <c r="H211" s="48">
        <v>300000</v>
      </c>
      <c r="I211" s="48">
        <f t="shared" si="4"/>
        <v>1360000</v>
      </c>
    </row>
    <row r="212" spans="1:12" x14ac:dyDescent="0.25">
      <c r="A212" s="155"/>
      <c r="B212" s="50">
        <v>1</v>
      </c>
      <c r="C212" s="51" t="s">
        <v>23</v>
      </c>
      <c r="D212" s="157">
        <v>42647</v>
      </c>
      <c r="E212" s="53">
        <v>0</v>
      </c>
      <c r="F212" s="54"/>
      <c r="G212" s="53">
        <v>7353</v>
      </c>
      <c r="H212" s="54">
        <v>0</v>
      </c>
      <c r="I212" s="173">
        <f t="shared" si="4"/>
        <v>50000</v>
      </c>
    </row>
    <row r="213" spans="1:12" x14ac:dyDescent="0.25">
      <c r="A213" s="155"/>
      <c r="B213" s="55">
        <v>2</v>
      </c>
      <c r="C213" s="56" t="s">
        <v>242</v>
      </c>
      <c r="D213" s="158">
        <v>30000</v>
      </c>
      <c r="E213" s="58">
        <v>0</v>
      </c>
      <c r="F213" s="59"/>
      <c r="G213" s="58">
        <v>50000</v>
      </c>
      <c r="H213" s="59">
        <v>50000</v>
      </c>
      <c r="I213" s="158">
        <f t="shared" si="4"/>
        <v>130000</v>
      </c>
    </row>
    <row r="214" spans="1:12" x14ac:dyDescent="0.25">
      <c r="A214" s="155"/>
      <c r="B214" s="55">
        <v>3</v>
      </c>
      <c r="C214" s="56" t="s">
        <v>243</v>
      </c>
      <c r="D214" s="158">
        <v>40000</v>
      </c>
      <c r="E214" s="58">
        <v>0</v>
      </c>
      <c r="F214" s="59"/>
      <c r="G214" s="58">
        <v>50000</v>
      </c>
      <c r="H214" s="59">
        <v>0</v>
      </c>
      <c r="I214" s="158">
        <f t="shared" si="4"/>
        <v>90000</v>
      </c>
    </row>
    <row r="215" spans="1:12" x14ac:dyDescent="0.25">
      <c r="A215" s="155"/>
      <c r="B215" s="55">
        <v>4</v>
      </c>
      <c r="C215" s="56" t="s">
        <v>244</v>
      </c>
      <c r="D215" s="158">
        <v>30000</v>
      </c>
      <c r="E215" s="58">
        <v>0</v>
      </c>
      <c r="F215" s="59"/>
      <c r="G215" s="58">
        <v>50000</v>
      </c>
      <c r="H215" s="59">
        <v>0</v>
      </c>
      <c r="I215" s="158">
        <f t="shared" si="4"/>
        <v>80000</v>
      </c>
    </row>
    <row r="216" spans="1:12" x14ac:dyDescent="0.25">
      <c r="A216" s="155"/>
      <c r="B216" s="55">
        <v>5</v>
      </c>
      <c r="C216" s="56" t="s">
        <v>245</v>
      </c>
      <c r="D216" s="158">
        <v>20000</v>
      </c>
      <c r="E216" s="58">
        <v>0</v>
      </c>
      <c r="F216" s="59"/>
      <c r="G216" s="58">
        <v>0</v>
      </c>
      <c r="H216" s="59">
        <v>0</v>
      </c>
      <c r="I216" s="158">
        <f t="shared" si="4"/>
        <v>20000</v>
      </c>
    </row>
    <row r="217" spans="1:12" x14ac:dyDescent="0.25">
      <c r="A217" s="155"/>
      <c r="B217" s="55">
        <v>6</v>
      </c>
      <c r="C217" s="56" t="s">
        <v>24</v>
      </c>
      <c r="D217" s="158">
        <v>20000</v>
      </c>
      <c r="E217" s="58">
        <v>0</v>
      </c>
      <c r="F217" s="59"/>
      <c r="G217" s="58">
        <v>0</v>
      </c>
      <c r="H217" s="59">
        <v>0</v>
      </c>
      <c r="I217" s="158">
        <f t="shared" si="4"/>
        <v>20000</v>
      </c>
    </row>
    <row r="218" spans="1:12" x14ac:dyDescent="0.25">
      <c r="A218" s="155"/>
      <c r="B218" s="55">
        <v>7</v>
      </c>
      <c r="C218" s="56" t="s">
        <v>25</v>
      </c>
      <c r="D218" s="158">
        <v>30000</v>
      </c>
      <c r="E218" s="58">
        <v>0</v>
      </c>
      <c r="F218" s="59"/>
      <c r="G218" s="58">
        <v>20000</v>
      </c>
      <c r="H218" s="59">
        <v>0</v>
      </c>
      <c r="I218" s="158">
        <f t="shared" si="4"/>
        <v>50000</v>
      </c>
    </row>
    <row r="219" spans="1:12" x14ac:dyDescent="0.25">
      <c r="A219" s="155"/>
      <c r="B219" s="55">
        <v>8</v>
      </c>
      <c r="C219" s="56" t="s">
        <v>37</v>
      </c>
      <c r="D219" s="158">
        <v>2000</v>
      </c>
      <c r="E219" s="58">
        <v>0</v>
      </c>
      <c r="F219" s="59"/>
      <c r="G219" s="58">
        <v>0</v>
      </c>
      <c r="H219" s="59">
        <v>0</v>
      </c>
      <c r="I219" s="158">
        <f t="shared" si="4"/>
        <v>2000</v>
      </c>
    </row>
    <row r="220" spans="1:12" x14ac:dyDescent="0.25">
      <c r="A220" s="155"/>
      <c r="B220" s="55">
        <v>9</v>
      </c>
      <c r="C220" s="56" t="s">
        <v>246</v>
      </c>
      <c r="D220" s="158">
        <v>3000</v>
      </c>
      <c r="E220" s="58">
        <v>0</v>
      </c>
      <c r="F220" s="59"/>
      <c r="G220" s="58">
        <v>0</v>
      </c>
      <c r="H220" s="59">
        <v>0</v>
      </c>
      <c r="I220" s="158">
        <f t="shared" si="4"/>
        <v>3000</v>
      </c>
    </row>
    <row r="221" spans="1:12" x14ac:dyDescent="0.25">
      <c r="A221" s="155"/>
      <c r="B221" s="55">
        <v>10</v>
      </c>
      <c r="C221" s="56" t="s">
        <v>40</v>
      </c>
      <c r="D221" s="158">
        <v>120000</v>
      </c>
      <c r="E221" s="174">
        <v>0</v>
      </c>
      <c r="F221" s="175"/>
      <c r="G221" s="174">
        <v>0</v>
      </c>
      <c r="H221" s="176">
        <v>100000</v>
      </c>
      <c r="I221" s="158">
        <f t="shared" si="4"/>
        <v>220000</v>
      </c>
    </row>
    <row r="222" spans="1:12" x14ac:dyDescent="0.25">
      <c r="A222" s="155"/>
      <c r="B222" s="55">
        <v>11</v>
      </c>
      <c r="C222" s="56" t="s">
        <v>247</v>
      </c>
      <c r="D222" s="158">
        <v>40000</v>
      </c>
      <c r="E222" s="174">
        <v>0</v>
      </c>
      <c r="F222" s="175"/>
      <c r="G222" s="174">
        <v>20000</v>
      </c>
      <c r="H222" s="176">
        <v>0</v>
      </c>
      <c r="I222" s="158">
        <f t="shared" si="4"/>
        <v>60000</v>
      </c>
    </row>
    <row r="223" spans="1:12" x14ac:dyDescent="0.25">
      <c r="A223" s="155"/>
      <c r="B223" s="55">
        <v>12</v>
      </c>
      <c r="C223" s="56" t="s">
        <v>53</v>
      </c>
      <c r="D223" s="158">
        <v>30000</v>
      </c>
      <c r="E223" s="174">
        <v>0</v>
      </c>
      <c r="F223" s="175"/>
      <c r="G223" s="174">
        <v>100000</v>
      </c>
      <c r="H223" s="175">
        <v>50000</v>
      </c>
      <c r="I223" s="158">
        <f t="shared" si="4"/>
        <v>180000</v>
      </c>
    </row>
    <row r="224" spans="1:12" x14ac:dyDescent="0.25">
      <c r="A224" s="155"/>
      <c r="B224" s="55">
        <v>13</v>
      </c>
      <c r="C224" s="56" t="s">
        <v>54</v>
      </c>
      <c r="D224" s="158">
        <v>25000</v>
      </c>
      <c r="E224" s="174">
        <v>0</v>
      </c>
      <c r="F224" s="175"/>
      <c r="G224" s="174">
        <v>20000</v>
      </c>
      <c r="H224" s="175">
        <v>0</v>
      </c>
      <c r="I224" s="158">
        <f t="shared" si="4"/>
        <v>45000</v>
      </c>
    </row>
    <row r="225" spans="1:9" x14ac:dyDescent="0.25">
      <c r="A225" s="155"/>
      <c r="B225" s="55">
        <v>14</v>
      </c>
      <c r="C225" s="56" t="s">
        <v>55</v>
      </c>
      <c r="D225" s="158">
        <v>15000</v>
      </c>
      <c r="E225" s="174">
        <v>0</v>
      </c>
      <c r="F225" s="175"/>
      <c r="G225" s="174">
        <v>10000</v>
      </c>
      <c r="H225" s="175">
        <v>0</v>
      </c>
      <c r="I225" s="158">
        <f t="shared" si="4"/>
        <v>25000</v>
      </c>
    </row>
    <row r="226" spans="1:9" x14ac:dyDescent="0.25">
      <c r="A226" s="155"/>
      <c r="B226" s="55">
        <v>15</v>
      </c>
      <c r="C226" s="56" t="s">
        <v>58</v>
      </c>
      <c r="D226" s="158">
        <v>6000</v>
      </c>
      <c r="E226" s="174">
        <v>0</v>
      </c>
      <c r="F226" s="175"/>
      <c r="G226" s="174">
        <v>0</v>
      </c>
      <c r="H226" s="175">
        <v>0</v>
      </c>
      <c r="I226" s="158">
        <f t="shared" si="4"/>
        <v>6000</v>
      </c>
    </row>
    <row r="227" spans="1:9" x14ac:dyDescent="0.25">
      <c r="A227" s="155"/>
      <c r="B227" s="55">
        <v>16</v>
      </c>
      <c r="C227" s="56" t="s">
        <v>59</v>
      </c>
      <c r="D227" s="158">
        <v>10000</v>
      </c>
      <c r="E227" s="174">
        <v>0</v>
      </c>
      <c r="F227" s="175"/>
      <c r="G227" s="174">
        <v>0</v>
      </c>
      <c r="H227" s="175">
        <v>0</v>
      </c>
      <c r="I227" s="158">
        <f t="shared" si="4"/>
        <v>10000</v>
      </c>
    </row>
    <row r="228" spans="1:9" x14ac:dyDescent="0.25">
      <c r="A228" s="155"/>
      <c r="B228" s="55">
        <v>17</v>
      </c>
      <c r="C228" s="56" t="s">
        <v>64</v>
      </c>
      <c r="D228" s="158">
        <v>1000</v>
      </c>
      <c r="E228" s="174">
        <v>0</v>
      </c>
      <c r="F228" s="175"/>
      <c r="G228" s="174">
        <v>0</v>
      </c>
      <c r="H228" s="175">
        <v>0</v>
      </c>
      <c r="I228" s="158">
        <f t="shared" si="4"/>
        <v>1000</v>
      </c>
    </row>
    <row r="229" spans="1:9" x14ac:dyDescent="0.25">
      <c r="A229" s="155"/>
      <c r="B229" s="55">
        <v>18</v>
      </c>
      <c r="C229" s="56" t="s">
        <v>248</v>
      </c>
      <c r="D229" s="158">
        <v>1000</v>
      </c>
      <c r="E229" s="174">
        <v>0</v>
      </c>
      <c r="F229" s="175"/>
      <c r="G229" s="174">
        <v>0</v>
      </c>
      <c r="H229" s="175">
        <v>0</v>
      </c>
      <c r="I229" s="158">
        <f t="shared" si="4"/>
        <v>1000</v>
      </c>
    </row>
    <row r="230" spans="1:9" x14ac:dyDescent="0.25">
      <c r="A230" s="155"/>
      <c r="B230" s="55">
        <v>19</v>
      </c>
      <c r="C230" s="56" t="s">
        <v>81</v>
      </c>
      <c r="D230" s="158">
        <v>15000</v>
      </c>
      <c r="E230" s="174">
        <v>0</v>
      </c>
      <c r="F230" s="175"/>
      <c r="G230" s="174">
        <v>0</v>
      </c>
      <c r="H230" s="175">
        <v>0</v>
      </c>
      <c r="I230" s="158">
        <f t="shared" si="4"/>
        <v>15000</v>
      </c>
    </row>
    <row r="231" spans="1:9" x14ac:dyDescent="0.25">
      <c r="A231" s="155"/>
      <c r="B231" s="55">
        <v>20</v>
      </c>
      <c r="C231" s="56" t="s">
        <v>249</v>
      </c>
      <c r="D231" s="158">
        <v>30000</v>
      </c>
      <c r="E231" s="174">
        <v>0</v>
      </c>
      <c r="F231" s="175"/>
      <c r="G231" s="174">
        <v>100000</v>
      </c>
      <c r="H231" s="175">
        <v>100000</v>
      </c>
      <c r="I231" s="158">
        <f t="shared" si="4"/>
        <v>230000</v>
      </c>
    </row>
    <row r="232" spans="1:9" x14ac:dyDescent="0.25">
      <c r="A232" s="155"/>
      <c r="B232" s="55">
        <v>21</v>
      </c>
      <c r="C232" s="56" t="s">
        <v>250</v>
      </c>
      <c r="D232" s="158">
        <v>20000</v>
      </c>
      <c r="E232" s="177">
        <v>0</v>
      </c>
      <c r="F232" s="178"/>
      <c r="G232" s="177">
        <v>50000</v>
      </c>
      <c r="H232" s="178">
        <v>0</v>
      </c>
      <c r="I232" s="158">
        <f t="shared" si="4"/>
        <v>70000</v>
      </c>
    </row>
    <row r="233" spans="1:9" x14ac:dyDescent="0.25">
      <c r="A233" s="155"/>
      <c r="B233" s="55">
        <v>22</v>
      </c>
      <c r="C233" s="56" t="s">
        <v>251</v>
      </c>
      <c r="D233" s="158">
        <v>15000</v>
      </c>
      <c r="E233" s="174">
        <v>0</v>
      </c>
      <c r="F233" s="175"/>
      <c r="G233" s="174">
        <v>0</v>
      </c>
      <c r="H233" s="175">
        <v>0</v>
      </c>
      <c r="I233" s="158">
        <f t="shared" si="4"/>
        <v>15000</v>
      </c>
    </row>
    <row r="234" spans="1:9" x14ac:dyDescent="0.25">
      <c r="A234" s="155"/>
      <c r="B234" s="55">
        <v>23</v>
      </c>
      <c r="C234" s="56" t="s">
        <v>252</v>
      </c>
      <c r="D234" s="158">
        <v>2000</v>
      </c>
      <c r="E234" s="174">
        <v>0</v>
      </c>
      <c r="F234" s="175"/>
      <c r="G234" s="174">
        <v>0</v>
      </c>
      <c r="H234" s="175">
        <v>0</v>
      </c>
      <c r="I234" s="158">
        <f t="shared" si="4"/>
        <v>2000</v>
      </c>
    </row>
    <row r="235" spans="1:9" x14ac:dyDescent="0.25">
      <c r="A235" s="155"/>
      <c r="B235" s="55">
        <v>24</v>
      </c>
      <c r="C235" s="56" t="s">
        <v>253</v>
      </c>
      <c r="D235" s="158">
        <v>4000</v>
      </c>
      <c r="E235" s="174">
        <v>0</v>
      </c>
      <c r="F235" s="175"/>
      <c r="G235" s="174">
        <v>0</v>
      </c>
      <c r="H235" s="175">
        <v>0</v>
      </c>
      <c r="I235" s="158">
        <f t="shared" si="4"/>
        <v>4000</v>
      </c>
    </row>
    <row r="236" spans="1:9" x14ac:dyDescent="0.25">
      <c r="A236" s="155"/>
      <c r="B236" s="55">
        <v>25</v>
      </c>
      <c r="C236" s="56" t="s">
        <v>254</v>
      </c>
      <c r="D236" s="158">
        <v>10000</v>
      </c>
      <c r="E236" s="174">
        <v>0</v>
      </c>
      <c r="F236" s="175"/>
      <c r="G236" s="174">
        <v>0</v>
      </c>
      <c r="H236" s="175">
        <v>0</v>
      </c>
      <c r="I236" s="158">
        <f t="shared" si="4"/>
        <v>10000</v>
      </c>
    </row>
    <row r="237" spans="1:9" x14ac:dyDescent="0.25">
      <c r="A237" s="155"/>
      <c r="B237" s="55">
        <v>26</v>
      </c>
      <c r="C237" s="56" t="s">
        <v>255</v>
      </c>
      <c r="D237" s="158">
        <v>10000</v>
      </c>
      <c r="E237" s="174">
        <v>0</v>
      </c>
      <c r="F237" s="175"/>
      <c r="G237" s="174">
        <v>0</v>
      </c>
      <c r="H237" s="175">
        <v>0</v>
      </c>
      <c r="I237" s="158">
        <f t="shared" si="4"/>
        <v>10000</v>
      </c>
    </row>
    <row r="238" spans="1:9" x14ac:dyDescent="0.25">
      <c r="A238" s="155"/>
      <c r="B238" s="55">
        <v>27</v>
      </c>
      <c r="C238" s="56" t="s">
        <v>256</v>
      </c>
      <c r="D238" s="158">
        <v>1000</v>
      </c>
      <c r="E238" s="174">
        <v>0</v>
      </c>
      <c r="F238" s="175"/>
      <c r="G238" s="174"/>
      <c r="H238" s="175">
        <v>0</v>
      </c>
      <c r="I238" s="158">
        <f t="shared" si="4"/>
        <v>1000</v>
      </c>
    </row>
    <row r="239" spans="1:9" ht="15.75" thickBot="1" x14ac:dyDescent="0.3">
      <c r="A239" s="155"/>
      <c r="B239" s="61">
        <v>28</v>
      </c>
      <c r="C239" s="62" t="s">
        <v>257</v>
      </c>
      <c r="D239" s="159">
        <v>10000</v>
      </c>
      <c r="E239" s="179">
        <v>0</v>
      </c>
      <c r="F239" s="180"/>
      <c r="G239" s="179">
        <v>0</v>
      </c>
      <c r="H239" s="180">
        <v>0</v>
      </c>
      <c r="I239" s="159">
        <f t="shared" si="4"/>
        <v>10000</v>
      </c>
    </row>
    <row r="240" spans="1:9" ht="15.75" thickBot="1" x14ac:dyDescent="0.3">
      <c r="A240" s="155"/>
      <c r="B240" s="46" t="s">
        <v>268</v>
      </c>
      <c r="C240" s="47" t="s">
        <v>269</v>
      </c>
      <c r="D240" s="156">
        <v>310000</v>
      </c>
      <c r="E240" s="49">
        <v>0</v>
      </c>
      <c r="F240" s="146">
        <v>0</v>
      </c>
      <c r="G240" s="145">
        <v>0</v>
      </c>
      <c r="H240" s="146">
        <v>0</v>
      </c>
      <c r="I240" s="156">
        <v>310000</v>
      </c>
    </row>
    <row r="241" spans="1:9" x14ac:dyDescent="0.25">
      <c r="A241" s="155"/>
      <c r="B241" s="50">
        <v>1</v>
      </c>
      <c r="C241" s="51" t="s">
        <v>270</v>
      </c>
      <c r="D241" s="157">
        <v>140000</v>
      </c>
      <c r="E241" s="190">
        <v>0</v>
      </c>
      <c r="F241" s="54"/>
      <c r="G241" s="53"/>
      <c r="H241" s="191">
        <v>0</v>
      </c>
      <c r="I241" s="157">
        <v>140000</v>
      </c>
    </row>
    <row r="242" spans="1:9" x14ac:dyDescent="0.25">
      <c r="A242" s="155"/>
      <c r="B242" s="55">
        <v>2</v>
      </c>
      <c r="C242" s="56" t="s">
        <v>96</v>
      </c>
      <c r="D242" s="158">
        <v>55000</v>
      </c>
      <c r="E242" s="174">
        <v>0</v>
      </c>
      <c r="F242" s="59"/>
      <c r="G242" s="58"/>
      <c r="H242" s="192">
        <v>0</v>
      </c>
      <c r="I242" s="158">
        <v>55000</v>
      </c>
    </row>
    <row r="243" spans="1:9" x14ac:dyDescent="0.25">
      <c r="A243" s="155"/>
      <c r="B243" s="55">
        <v>3</v>
      </c>
      <c r="C243" s="56" t="s">
        <v>271</v>
      </c>
      <c r="D243" s="158">
        <v>35000</v>
      </c>
      <c r="E243" s="174">
        <v>0</v>
      </c>
      <c r="F243" s="59"/>
      <c r="G243" s="58"/>
      <c r="H243" s="192">
        <v>0</v>
      </c>
      <c r="I243" s="158">
        <v>35000</v>
      </c>
    </row>
    <row r="244" spans="1:9" x14ac:dyDescent="0.25">
      <c r="A244" s="155"/>
      <c r="B244" s="55">
        <v>4</v>
      </c>
      <c r="C244" s="56" t="s">
        <v>272</v>
      </c>
      <c r="D244" s="158">
        <v>50000</v>
      </c>
      <c r="E244" s="174">
        <v>0</v>
      </c>
      <c r="F244" s="59"/>
      <c r="G244" s="58"/>
      <c r="H244" s="192">
        <v>0</v>
      </c>
      <c r="I244" s="158">
        <v>50000</v>
      </c>
    </row>
    <row r="245" spans="1:9" ht="15.75" thickBot="1" x14ac:dyDescent="0.3">
      <c r="A245" s="155"/>
      <c r="B245" s="61">
        <v>5</v>
      </c>
      <c r="C245" s="62" t="s">
        <v>273</v>
      </c>
      <c r="D245" s="159">
        <v>30000</v>
      </c>
      <c r="E245" s="193">
        <v>0</v>
      </c>
      <c r="F245" s="65"/>
      <c r="G245" s="64"/>
      <c r="H245" s="194">
        <v>0</v>
      </c>
      <c r="I245" s="159">
        <v>30000</v>
      </c>
    </row>
    <row r="246" spans="1:9" ht="15.75" thickBot="1" x14ac:dyDescent="0.3">
      <c r="A246" s="155"/>
      <c r="B246" s="46" t="s">
        <v>303</v>
      </c>
      <c r="C246" s="181" t="s">
        <v>258</v>
      </c>
      <c r="D246" s="156">
        <f>+D255</f>
        <v>50000</v>
      </c>
      <c r="E246" s="182">
        <v>0</v>
      </c>
      <c r="F246" s="183"/>
      <c r="G246" s="182"/>
      <c r="H246" s="156">
        <v>1480000</v>
      </c>
      <c r="I246" s="156">
        <f>SUM(D246:H246)</f>
        <v>1530000</v>
      </c>
    </row>
    <row r="247" spans="1:9" x14ac:dyDescent="0.25">
      <c r="A247" s="155"/>
      <c r="B247" s="50">
        <v>1</v>
      </c>
      <c r="C247" s="184" t="s">
        <v>259</v>
      </c>
      <c r="D247" s="157">
        <v>0</v>
      </c>
      <c r="E247" s="185">
        <v>0</v>
      </c>
      <c r="F247" s="186"/>
      <c r="G247" s="185"/>
      <c r="H247" s="89">
        <v>200000</v>
      </c>
      <c r="I247" s="89">
        <v>200000</v>
      </c>
    </row>
    <row r="248" spans="1:9" x14ac:dyDescent="0.25">
      <c r="A248" s="155"/>
      <c r="B248" s="55">
        <v>2</v>
      </c>
      <c r="C248" s="117" t="s">
        <v>260</v>
      </c>
      <c r="D248" s="158">
        <v>0</v>
      </c>
      <c r="E248" s="177">
        <v>0</v>
      </c>
      <c r="F248" s="178"/>
      <c r="G248" s="177"/>
      <c r="H248" s="187">
        <v>200000</v>
      </c>
      <c r="I248" s="187">
        <v>200000</v>
      </c>
    </row>
    <row r="249" spans="1:9" x14ac:dyDescent="0.25">
      <c r="A249" s="155"/>
      <c r="B249" s="55">
        <v>3</v>
      </c>
      <c r="C249" s="117" t="s">
        <v>261</v>
      </c>
      <c r="D249" s="158">
        <v>0</v>
      </c>
      <c r="E249" s="177">
        <v>0</v>
      </c>
      <c r="F249" s="178"/>
      <c r="G249" s="177"/>
      <c r="H249" s="187">
        <v>100000</v>
      </c>
      <c r="I249" s="187">
        <v>100000</v>
      </c>
    </row>
    <row r="250" spans="1:9" x14ac:dyDescent="0.25">
      <c r="A250" s="155"/>
      <c r="B250" s="55">
        <v>4</v>
      </c>
      <c r="C250" s="116" t="s">
        <v>262</v>
      </c>
      <c r="D250" s="158">
        <v>0</v>
      </c>
      <c r="E250" s="177">
        <v>0</v>
      </c>
      <c r="F250" s="178"/>
      <c r="G250" s="177"/>
      <c r="H250" s="187">
        <v>210000</v>
      </c>
      <c r="I250" s="187">
        <v>210000</v>
      </c>
    </row>
    <row r="251" spans="1:9" ht="26.25" x14ac:dyDescent="0.25">
      <c r="A251" s="155"/>
      <c r="B251" s="55">
        <v>5</v>
      </c>
      <c r="C251" s="116" t="s">
        <v>263</v>
      </c>
      <c r="D251" s="158">
        <v>0</v>
      </c>
      <c r="E251" s="177">
        <v>0</v>
      </c>
      <c r="F251" s="178"/>
      <c r="G251" s="177"/>
      <c r="H251" s="187">
        <v>200000</v>
      </c>
      <c r="I251" s="187">
        <v>200000</v>
      </c>
    </row>
    <row r="252" spans="1:9" x14ac:dyDescent="0.25">
      <c r="A252" s="155"/>
      <c r="B252" s="55">
        <v>6</v>
      </c>
      <c r="C252" s="116" t="s">
        <v>264</v>
      </c>
      <c r="D252" s="158">
        <v>0</v>
      </c>
      <c r="E252" s="177">
        <v>0</v>
      </c>
      <c r="F252" s="178"/>
      <c r="G252" s="177"/>
      <c r="H252" s="187">
        <v>150000</v>
      </c>
      <c r="I252" s="187">
        <v>150000</v>
      </c>
    </row>
    <row r="253" spans="1:9" x14ac:dyDescent="0.25">
      <c r="A253" s="155"/>
      <c r="B253" s="55">
        <v>7</v>
      </c>
      <c r="C253" s="116" t="s">
        <v>265</v>
      </c>
      <c r="D253" s="158">
        <v>0</v>
      </c>
      <c r="E253" s="177">
        <v>0</v>
      </c>
      <c r="F253" s="178"/>
      <c r="G253" s="177"/>
      <c r="H253" s="187">
        <v>120000</v>
      </c>
      <c r="I253" s="187">
        <v>120000</v>
      </c>
    </row>
    <row r="254" spans="1:9" x14ac:dyDescent="0.25">
      <c r="A254" s="155"/>
      <c r="B254" s="55">
        <v>8</v>
      </c>
      <c r="C254" s="116" t="s">
        <v>266</v>
      </c>
      <c r="D254" s="158">
        <v>0</v>
      </c>
      <c r="E254" s="177">
        <v>0</v>
      </c>
      <c r="F254" s="178"/>
      <c r="G254" s="177"/>
      <c r="H254" s="187">
        <v>100000</v>
      </c>
      <c r="I254" s="187">
        <v>100000</v>
      </c>
    </row>
    <row r="255" spans="1:9" ht="15.75" thickBot="1" x14ac:dyDescent="0.3">
      <c r="A255" s="155"/>
      <c r="B255" s="61">
        <v>9</v>
      </c>
      <c r="C255" s="188" t="s">
        <v>267</v>
      </c>
      <c r="D255" s="159">
        <v>50000</v>
      </c>
      <c r="E255" s="179">
        <v>0</v>
      </c>
      <c r="F255" s="180"/>
      <c r="G255" s="179"/>
      <c r="H255" s="189">
        <v>200000</v>
      </c>
      <c r="I255" s="189">
        <f>SUM(D255:H255)</f>
        <v>250000</v>
      </c>
    </row>
    <row r="256" spans="1:9" ht="15.75" thickBot="1" x14ac:dyDescent="0.3">
      <c r="A256" s="195" t="s">
        <v>274</v>
      </c>
      <c r="B256" s="163"/>
      <c r="C256" s="164" t="s">
        <v>275</v>
      </c>
      <c r="D256" s="165">
        <f>+D259+D276+D282</f>
        <v>2251828</v>
      </c>
      <c r="E256" s="166">
        <f>+E257</f>
        <v>0</v>
      </c>
      <c r="F256" s="165">
        <f>+F257+F259</f>
        <v>20898631</v>
      </c>
      <c r="G256" s="166">
        <f>+G259+G282</f>
        <v>7558</v>
      </c>
      <c r="H256" s="165">
        <f>+H259+H282+H294</f>
        <v>4146983</v>
      </c>
      <c r="I256" s="167">
        <f>SUM(D256:H256)</f>
        <v>27305000</v>
      </c>
    </row>
    <row r="257" spans="1:9" ht="15.75" thickBot="1" x14ac:dyDescent="0.3">
      <c r="A257" s="168"/>
      <c r="B257" s="46" t="s">
        <v>276</v>
      </c>
      <c r="C257" s="47" t="s">
        <v>277</v>
      </c>
      <c r="D257" s="48">
        <f>+D258</f>
        <v>0</v>
      </c>
      <c r="E257" s="49">
        <f>+E258</f>
        <v>0</v>
      </c>
      <c r="F257" s="48">
        <f>+F258</f>
        <v>19000000</v>
      </c>
      <c r="G257" s="49">
        <f>+G258</f>
        <v>0</v>
      </c>
      <c r="H257" s="48">
        <f>+H258</f>
        <v>0</v>
      </c>
      <c r="I257" s="156">
        <f>SUM(F257:H257)</f>
        <v>19000000</v>
      </c>
    </row>
    <row r="258" spans="1:9" ht="15.75" thickBot="1" x14ac:dyDescent="0.3">
      <c r="A258" s="155"/>
      <c r="B258" s="196">
        <v>1</v>
      </c>
      <c r="C258" s="197" t="s">
        <v>18</v>
      </c>
      <c r="D258" s="198">
        <v>0</v>
      </c>
      <c r="E258" s="199">
        <v>0</v>
      </c>
      <c r="F258" s="200">
        <v>19000000</v>
      </c>
      <c r="G258" s="201">
        <v>0</v>
      </c>
      <c r="H258" s="198">
        <v>0</v>
      </c>
      <c r="I258" s="202">
        <f>SUM(F258:H258)</f>
        <v>19000000</v>
      </c>
    </row>
    <row r="259" spans="1:9" ht="15.75" thickBot="1" x14ac:dyDescent="0.3">
      <c r="A259" s="155"/>
      <c r="B259" s="46" t="s">
        <v>278</v>
      </c>
      <c r="C259" s="203" t="s">
        <v>241</v>
      </c>
      <c r="D259" s="48">
        <f>+D260+D261+D262+D263+D264+D265+D266+D267+D268+D269+D270+D271+D272+D273+D274+D275</f>
        <v>1141828</v>
      </c>
      <c r="E259" s="49">
        <v>0</v>
      </c>
      <c r="F259" s="48">
        <f>+F260+F261+F266+F267+F268+F274+F275</f>
        <v>1898631</v>
      </c>
      <c r="G259" s="49">
        <f>+G260</f>
        <v>4541</v>
      </c>
      <c r="H259" s="48">
        <v>1200000</v>
      </c>
      <c r="I259" s="48">
        <f t="shared" ref="I259:I275" si="5">SUM(D259:H259)</f>
        <v>4245000</v>
      </c>
    </row>
    <row r="260" spans="1:9" x14ac:dyDescent="0.25">
      <c r="A260" s="155"/>
      <c r="B260" s="204">
        <v>1</v>
      </c>
      <c r="C260" s="205" t="s">
        <v>279</v>
      </c>
      <c r="D260" s="173">
        <v>5459</v>
      </c>
      <c r="E260" s="190"/>
      <c r="F260" s="206">
        <v>100000</v>
      </c>
      <c r="G260" s="190">
        <v>4541</v>
      </c>
      <c r="H260" s="206">
        <v>0</v>
      </c>
      <c r="I260" s="173">
        <f t="shared" si="5"/>
        <v>110000</v>
      </c>
    </row>
    <row r="261" spans="1:9" x14ac:dyDescent="0.25">
      <c r="A261" s="155"/>
      <c r="B261" s="207">
        <v>2</v>
      </c>
      <c r="C261" s="208" t="s">
        <v>280</v>
      </c>
      <c r="D261" s="60">
        <v>193369</v>
      </c>
      <c r="E261" s="174"/>
      <c r="F261" s="175">
        <v>398631</v>
      </c>
      <c r="G261" s="174"/>
      <c r="H261" s="209">
        <v>1000000</v>
      </c>
      <c r="I261" s="60">
        <f t="shared" si="5"/>
        <v>1592000</v>
      </c>
    </row>
    <row r="262" spans="1:9" x14ac:dyDescent="0.25">
      <c r="A262" s="155"/>
      <c r="B262" s="207">
        <v>3</v>
      </c>
      <c r="C262" s="208" t="s">
        <v>281</v>
      </c>
      <c r="D262" s="60">
        <v>10000</v>
      </c>
      <c r="E262" s="174"/>
      <c r="F262" s="175">
        <v>0</v>
      </c>
      <c r="G262" s="174"/>
      <c r="H262" s="175">
        <v>0</v>
      </c>
      <c r="I262" s="60">
        <f t="shared" si="5"/>
        <v>10000</v>
      </c>
    </row>
    <row r="263" spans="1:9" x14ac:dyDescent="0.25">
      <c r="A263" s="155"/>
      <c r="B263" s="207">
        <v>4</v>
      </c>
      <c r="C263" s="208" t="s">
        <v>37</v>
      </c>
      <c r="D263" s="210">
        <v>60000</v>
      </c>
      <c r="E263" s="174"/>
      <c r="F263" s="175">
        <v>0</v>
      </c>
      <c r="G263" s="174"/>
      <c r="H263" s="175">
        <v>0</v>
      </c>
      <c r="I263" s="60">
        <f t="shared" si="5"/>
        <v>60000</v>
      </c>
    </row>
    <row r="264" spans="1:9" x14ac:dyDescent="0.25">
      <c r="A264" s="155"/>
      <c r="B264" s="207">
        <v>5</v>
      </c>
      <c r="C264" s="208" t="s">
        <v>282</v>
      </c>
      <c r="D264" s="60">
        <v>10000</v>
      </c>
      <c r="E264" s="174"/>
      <c r="F264" s="175">
        <v>0</v>
      </c>
      <c r="G264" s="174"/>
      <c r="H264" s="175">
        <v>0</v>
      </c>
      <c r="I264" s="60">
        <f t="shared" si="5"/>
        <v>10000</v>
      </c>
    </row>
    <row r="265" spans="1:9" x14ac:dyDescent="0.25">
      <c r="A265" s="155"/>
      <c r="B265" s="207">
        <v>6</v>
      </c>
      <c r="C265" s="208" t="s">
        <v>283</v>
      </c>
      <c r="D265" s="60">
        <v>20000</v>
      </c>
      <c r="E265" s="174"/>
      <c r="F265" s="175">
        <v>0</v>
      </c>
      <c r="G265" s="174"/>
      <c r="H265" s="175">
        <v>0</v>
      </c>
      <c r="I265" s="60">
        <f t="shared" si="5"/>
        <v>20000</v>
      </c>
    </row>
    <row r="266" spans="1:9" x14ac:dyDescent="0.25">
      <c r="A266" s="155"/>
      <c r="B266" s="207">
        <v>7</v>
      </c>
      <c r="C266" s="208" t="s">
        <v>284</v>
      </c>
      <c r="D266" s="60">
        <v>0</v>
      </c>
      <c r="E266" s="174"/>
      <c r="F266" s="175">
        <v>200000</v>
      </c>
      <c r="G266" s="174"/>
      <c r="H266" s="175">
        <v>0</v>
      </c>
      <c r="I266" s="60">
        <f t="shared" si="5"/>
        <v>200000</v>
      </c>
    </row>
    <row r="267" spans="1:9" ht="26.25" x14ac:dyDescent="0.25">
      <c r="A267" s="155"/>
      <c r="B267" s="207">
        <v>8</v>
      </c>
      <c r="C267" s="211" t="s">
        <v>285</v>
      </c>
      <c r="D267" s="60">
        <v>325000</v>
      </c>
      <c r="E267" s="174"/>
      <c r="F267" s="175">
        <v>300000</v>
      </c>
      <c r="G267" s="174"/>
      <c r="H267" s="210">
        <v>100000</v>
      </c>
      <c r="I267" s="60">
        <f t="shared" si="5"/>
        <v>725000</v>
      </c>
    </row>
    <row r="268" spans="1:9" x14ac:dyDescent="0.25">
      <c r="A268" s="155"/>
      <c r="B268" s="207">
        <v>9</v>
      </c>
      <c r="C268" s="208" t="s">
        <v>52</v>
      </c>
      <c r="D268" s="60">
        <v>230000</v>
      </c>
      <c r="E268" s="174"/>
      <c r="F268" s="175">
        <v>500000</v>
      </c>
      <c r="G268" s="174"/>
      <c r="H268" s="175">
        <v>100000</v>
      </c>
      <c r="I268" s="60">
        <f t="shared" si="5"/>
        <v>830000</v>
      </c>
    </row>
    <row r="269" spans="1:9" x14ac:dyDescent="0.25">
      <c r="A269" s="155"/>
      <c r="B269" s="207">
        <v>10</v>
      </c>
      <c r="C269" s="208" t="s">
        <v>286</v>
      </c>
      <c r="D269" s="210">
        <v>40000</v>
      </c>
      <c r="E269" s="174"/>
      <c r="F269" s="175">
        <v>0</v>
      </c>
      <c r="G269" s="174"/>
      <c r="H269" s="175">
        <v>0</v>
      </c>
      <c r="I269" s="60">
        <f t="shared" si="5"/>
        <v>40000</v>
      </c>
    </row>
    <row r="270" spans="1:9" x14ac:dyDescent="0.25">
      <c r="A270" s="155"/>
      <c r="B270" s="207">
        <v>11</v>
      </c>
      <c r="C270" s="208" t="s">
        <v>58</v>
      </c>
      <c r="D270" s="60">
        <v>1000</v>
      </c>
      <c r="E270" s="174"/>
      <c r="F270" s="175">
        <v>0</v>
      </c>
      <c r="G270" s="174"/>
      <c r="H270" s="175">
        <v>0</v>
      </c>
      <c r="I270" s="60">
        <f t="shared" si="5"/>
        <v>1000</v>
      </c>
    </row>
    <row r="271" spans="1:9" x14ac:dyDescent="0.25">
      <c r="A271" s="155"/>
      <c r="B271" s="207">
        <v>12</v>
      </c>
      <c r="C271" s="208" t="s">
        <v>59</v>
      </c>
      <c r="D271" s="60">
        <v>1000</v>
      </c>
      <c r="E271" s="174"/>
      <c r="F271" s="175">
        <v>0</v>
      </c>
      <c r="G271" s="174"/>
      <c r="H271" s="175">
        <v>0</v>
      </c>
      <c r="I271" s="60">
        <f t="shared" si="5"/>
        <v>1000</v>
      </c>
    </row>
    <row r="272" spans="1:9" x14ac:dyDescent="0.25">
      <c r="A272" s="155"/>
      <c r="B272" s="207">
        <v>13</v>
      </c>
      <c r="C272" s="208" t="s">
        <v>63</v>
      </c>
      <c r="D272" s="60">
        <v>1000</v>
      </c>
      <c r="E272" s="174"/>
      <c r="F272" s="175">
        <v>0</v>
      </c>
      <c r="G272" s="174"/>
      <c r="H272" s="175">
        <v>0</v>
      </c>
      <c r="I272" s="60">
        <f t="shared" si="5"/>
        <v>1000</v>
      </c>
    </row>
    <row r="273" spans="1:9" x14ac:dyDescent="0.25">
      <c r="A273" s="155"/>
      <c r="B273" s="207">
        <v>14</v>
      </c>
      <c r="C273" s="208" t="s">
        <v>76</v>
      </c>
      <c r="D273" s="60">
        <v>5000</v>
      </c>
      <c r="E273" s="174"/>
      <c r="F273" s="175">
        <v>0</v>
      </c>
      <c r="G273" s="174"/>
      <c r="H273" s="175">
        <v>0</v>
      </c>
      <c r="I273" s="60">
        <f t="shared" si="5"/>
        <v>5000</v>
      </c>
    </row>
    <row r="274" spans="1:9" x14ac:dyDescent="0.25">
      <c r="A274" s="155"/>
      <c r="B274" s="207">
        <v>15</v>
      </c>
      <c r="C274" s="114" t="s">
        <v>60</v>
      </c>
      <c r="D274" s="60">
        <v>70000</v>
      </c>
      <c r="E274" s="174"/>
      <c r="F274" s="175">
        <v>100000</v>
      </c>
      <c r="G274" s="174"/>
      <c r="H274" s="175">
        <v>0</v>
      </c>
      <c r="I274" s="60">
        <f t="shared" si="5"/>
        <v>170000</v>
      </c>
    </row>
    <row r="275" spans="1:9" ht="15.75" thickBot="1" x14ac:dyDescent="0.3">
      <c r="A275" s="155"/>
      <c r="B275" s="71">
        <v>16</v>
      </c>
      <c r="C275" s="212" t="s">
        <v>287</v>
      </c>
      <c r="D275" s="63">
        <v>170000</v>
      </c>
      <c r="E275" s="193"/>
      <c r="F275" s="213">
        <v>300000</v>
      </c>
      <c r="G275" s="193"/>
      <c r="H275" s="213">
        <v>0</v>
      </c>
      <c r="I275" s="63">
        <f t="shared" si="5"/>
        <v>470000</v>
      </c>
    </row>
    <row r="276" spans="1:9" ht="15.75" thickBot="1" x14ac:dyDescent="0.3">
      <c r="A276" s="155"/>
      <c r="B276" s="46" t="s">
        <v>288</v>
      </c>
      <c r="C276" s="47" t="s">
        <v>92</v>
      </c>
      <c r="D276" s="156">
        <v>760000</v>
      </c>
      <c r="E276" s="145">
        <v>0</v>
      </c>
      <c r="F276" s="48">
        <v>0</v>
      </c>
      <c r="G276" s="49">
        <v>0</v>
      </c>
      <c r="H276" s="146">
        <v>0</v>
      </c>
      <c r="I276" s="156">
        <v>760000</v>
      </c>
    </row>
    <row r="277" spans="1:9" x14ac:dyDescent="0.25">
      <c r="A277" s="155"/>
      <c r="B277" s="204">
        <v>1</v>
      </c>
      <c r="C277" s="214" t="s">
        <v>270</v>
      </c>
      <c r="D277" s="173">
        <v>350000</v>
      </c>
      <c r="E277" s="215"/>
      <c r="F277" s="206">
        <v>0</v>
      </c>
      <c r="G277" s="190"/>
      <c r="H277" s="216">
        <v>0</v>
      </c>
      <c r="I277" s="173">
        <v>350000</v>
      </c>
    </row>
    <row r="278" spans="1:9" x14ac:dyDescent="0.25">
      <c r="A278" s="155"/>
      <c r="B278" s="207">
        <v>2</v>
      </c>
      <c r="C278" s="217" t="s">
        <v>96</v>
      </c>
      <c r="D278" s="60">
        <v>200000</v>
      </c>
      <c r="E278" s="218"/>
      <c r="F278" s="175">
        <v>0</v>
      </c>
      <c r="G278" s="174"/>
      <c r="H278" s="210">
        <v>0</v>
      </c>
      <c r="I278" s="60">
        <v>200000</v>
      </c>
    </row>
    <row r="279" spans="1:9" x14ac:dyDescent="0.25">
      <c r="A279" s="155"/>
      <c r="B279" s="207">
        <v>3</v>
      </c>
      <c r="C279" s="217" t="s">
        <v>97</v>
      </c>
      <c r="D279" s="60">
        <v>60000</v>
      </c>
      <c r="E279" s="218"/>
      <c r="F279" s="175">
        <v>0</v>
      </c>
      <c r="G279" s="174"/>
      <c r="H279" s="210">
        <v>0</v>
      </c>
      <c r="I279" s="60">
        <v>60000</v>
      </c>
    </row>
    <row r="280" spans="1:9" x14ac:dyDescent="0.25">
      <c r="A280" s="155"/>
      <c r="B280" s="207">
        <v>4</v>
      </c>
      <c r="C280" s="217" t="s">
        <v>272</v>
      </c>
      <c r="D280" s="60">
        <v>100000</v>
      </c>
      <c r="E280" s="218"/>
      <c r="F280" s="175">
        <v>0</v>
      </c>
      <c r="G280" s="174"/>
      <c r="H280" s="210">
        <v>0</v>
      </c>
      <c r="I280" s="60">
        <v>100000</v>
      </c>
    </row>
    <row r="281" spans="1:9" ht="15.75" thickBot="1" x14ac:dyDescent="0.3">
      <c r="A281" s="155"/>
      <c r="B281" s="71">
        <v>5</v>
      </c>
      <c r="C281" s="219" t="s">
        <v>273</v>
      </c>
      <c r="D281" s="63">
        <v>50000</v>
      </c>
      <c r="E281" s="73"/>
      <c r="F281" s="213">
        <v>0</v>
      </c>
      <c r="G281" s="193"/>
      <c r="H281" s="74">
        <v>0</v>
      </c>
      <c r="I281" s="63">
        <v>50000</v>
      </c>
    </row>
    <row r="282" spans="1:9" ht="15.75" thickBot="1" x14ac:dyDescent="0.3">
      <c r="A282" s="155"/>
      <c r="B282" s="46" t="s">
        <v>304</v>
      </c>
      <c r="C282" s="220" t="s">
        <v>258</v>
      </c>
      <c r="D282" s="156">
        <f>+D289</f>
        <v>350000</v>
      </c>
      <c r="E282" s="145"/>
      <c r="F282" s="183">
        <v>0</v>
      </c>
      <c r="G282" s="170">
        <f>+G291</f>
        <v>3017</v>
      </c>
      <c r="H282" s="156">
        <f>+H283+H284+H285+H286+H287+H288+H289+H290+H291+H292+H293</f>
        <v>2696983</v>
      </c>
      <c r="I282" s="156">
        <f>SUM(D282:H282)</f>
        <v>3050000</v>
      </c>
    </row>
    <row r="283" spans="1:9" x14ac:dyDescent="0.25">
      <c r="A283" s="155"/>
      <c r="B283" s="204">
        <v>1</v>
      </c>
      <c r="C283" s="221" t="s">
        <v>289</v>
      </c>
      <c r="D283" s="173">
        <v>0</v>
      </c>
      <c r="E283" s="215"/>
      <c r="F283" s="206">
        <v>0</v>
      </c>
      <c r="G283" s="190"/>
      <c r="H283" s="89">
        <v>600000</v>
      </c>
      <c r="I283" s="89">
        <f>+G283+H283</f>
        <v>600000</v>
      </c>
    </row>
    <row r="284" spans="1:9" x14ac:dyDescent="0.25">
      <c r="A284" s="155"/>
      <c r="B284" s="207">
        <v>2</v>
      </c>
      <c r="C284" s="114" t="s">
        <v>290</v>
      </c>
      <c r="D284" s="60">
        <v>0</v>
      </c>
      <c r="E284" s="218"/>
      <c r="F284" s="175">
        <v>0</v>
      </c>
      <c r="G284" s="174"/>
      <c r="H284" s="187">
        <v>80000</v>
      </c>
      <c r="I284" s="187">
        <f t="shared" ref="I284:I293" si="6">SUM(H284)</f>
        <v>80000</v>
      </c>
    </row>
    <row r="285" spans="1:9" x14ac:dyDescent="0.25">
      <c r="A285" s="155"/>
      <c r="B285" s="207">
        <v>3</v>
      </c>
      <c r="C285" s="117" t="s">
        <v>291</v>
      </c>
      <c r="D285" s="60">
        <v>0</v>
      </c>
      <c r="E285" s="218"/>
      <c r="F285" s="175">
        <v>0</v>
      </c>
      <c r="G285" s="174"/>
      <c r="H285" s="94">
        <v>300000</v>
      </c>
      <c r="I285" s="94">
        <f t="shared" si="6"/>
        <v>300000</v>
      </c>
    </row>
    <row r="286" spans="1:9" x14ac:dyDescent="0.25">
      <c r="A286" s="155"/>
      <c r="B286" s="207">
        <v>4</v>
      </c>
      <c r="C286" s="114" t="s">
        <v>292</v>
      </c>
      <c r="D286" s="60">
        <v>0</v>
      </c>
      <c r="E286" s="218"/>
      <c r="F286" s="175">
        <v>0</v>
      </c>
      <c r="G286" s="174"/>
      <c r="H286" s="187">
        <v>60000</v>
      </c>
      <c r="I286" s="187">
        <f t="shared" si="6"/>
        <v>60000</v>
      </c>
    </row>
    <row r="287" spans="1:9" x14ac:dyDescent="0.25">
      <c r="A287" s="155"/>
      <c r="B287" s="207">
        <v>5</v>
      </c>
      <c r="C287" s="115" t="s">
        <v>293</v>
      </c>
      <c r="D287" s="60">
        <v>0</v>
      </c>
      <c r="E287" s="218"/>
      <c r="F287" s="175">
        <v>0</v>
      </c>
      <c r="G287" s="174"/>
      <c r="H287" s="187">
        <v>100000</v>
      </c>
      <c r="I287" s="187">
        <f t="shared" si="6"/>
        <v>100000</v>
      </c>
    </row>
    <row r="288" spans="1:9" x14ac:dyDescent="0.25">
      <c r="A288" s="155"/>
      <c r="B288" s="207">
        <v>6</v>
      </c>
      <c r="C288" s="117" t="s">
        <v>294</v>
      </c>
      <c r="D288" s="60">
        <v>0</v>
      </c>
      <c r="E288" s="218"/>
      <c r="F288" s="175">
        <v>0</v>
      </c>
      <c r="G288" s="174"/>
      <c r="H288" s="187">
        <v>300000</v>
      </c>
      <c r="I288" s="187">
        <f t="shared" si="6"/>
        <v>300000</v>
      </c>
    </row>
    <row r="289" spans="1:9" x14ac:dyDescent="0.25">
      <c r="A289" s="155"/>
      <c r="B289" s="207">
        <v>7</v>
      </c>
      <c r="C289" s="117" t="s">
        <v>295</v>
      </c>
      <c r="D289" s="60">
        <v>350000</v>
      </c>
      <c r="E289" s="218"/>
      <c r="F289" s="175">
        <v>0</v>
      </c>
      <c r="G289" s="174"/>
      <c r="H289" s="187">
        <v>560000</v>
      </c>
      <c r="I289" s="187">
        <f>SUM(D289:H289)</f>
        <v>910000</v>
      </c>
    </row>
    <row r="290" spans="1:9" x14ac:dyDescent="0.25">
      <c r="A290" s="155"/>
      <c r="B290" s="207">
        <v>8</v>
      </c>
      <c r="C290" s="117" t="s">
        <v>296</v>
      </c>
      <c r="D290" s="60">
        <v>0</v>
      </c>
      <c r="E290" s="218"/>
      <c r="F290" s="175">
        <v>0</v>
      </c>
      <c r="G290" s="174"/>
      <c r="H290" s="187">
        <v>130000</v>
      </c>
      <c r="I290" s="187">
        <f t="shared" si="6"/>
        <v>130000</v>
      </c>
    </row>
    <row r="291" spans="1:9" x14ac:dyDescent="0.25">
      <c r="A291" s="155"/>
      <c r="B291" s="207">
        <v>9</v>
      </c>
      <c r="C291" s="117" t="s">
        <v>297</v>
      </c>
      <c r="D291" s="60">
        <v>0</v>
      </c>
      <c r="E291" s="218"/>
      <c r="F291" s="175">
        <v>0</v>
      </c>
      <c r="G291" s="174">
        <v>3017</v>
      </c>
      <c r="H291" s="187">
        <v>246983</v>
      </c>
      <c r="I291" s="187">
        <f>+G291+H291</f>
        <v>250000</v>
      </c>
    </row>
    <row r="292" spans="1:9" x14ac:dyDescent="0.25">
      <c r="A292" s="155"/>
      <c r="B292" s="207">
        <v>10</v>
      </c>
      <c r="C292" s="117" t="s">
        <v>298</v>
      </c>
      <c r="D292" s="60">
        <v>0</v>
      </c>
      <c r="E292" s="218"/>
      <c r="F292" s="175">
        <v>0</v>
      </c>
      <c r="G292" s="174"/>
      <c r="H292" s="187">
        <v>70000</v>
      </c>
      <c r="I292" s="187">
        <f t="shared" si="6"/>
        <v>70000</v>
      </c>
    </row>
    <row r="293" spans="1:9" ht="15.75" thickBot="1" x14ac:dyDescent="0.3">
      <c r="A293" s="155"/>
      <c r="B293" s="71">
        <v>11</v>
      </c>
      <c r="C293" s="118" t="s">
        <v>299</v>
      </c>
      <c r="D293" s="63">
        <v>0</v>
      </c>
      <c r="E293" s="73"/>
      <c r="F293" s="213">
        <v>0</v>
      </c>
      <c r="G293" s="193"/>
      <c r="H293" s="101">
        <v>250000</v>
      </c>
      <c r="I293" s="101">
        <f t="shared" si="6"/>
        <v>250000</v>
      </c>
    </row>
    <row r="294" spans="1:9" ht="15.75" thickBot="1" x14ac:dyDescent="0.3">
      <c r="A294" s="147"/>
      <c r="B294" s="46" t="s">
        <v>300</v>
      </c>
      <c r="C294" s="47" t="s">
        <v>223</v>
      </c>
      <c r="D294" s="48">
        <v>0</v>
      </c>
      <c r="E294" s="222">
        <v>0</v>
      </c>
      <c r="F294" s="223">
        <v>0</v>
      </c>
      <c r="G294" s="224">
        <v>0</v>
      </c>
      <c r="H294" s="48">
        <v>250000</v>
      </c>
      <c r="I294" s="156">
        <v>250000</v>
      </c>
    </row>
  </sheetData>
  <mergeCells count="10">
    <mergeCell ref="A6:B6"/>
    <mergeCell ref="A9:B9"/>
    <mergeCell ref="B11:C11"/>
    <mergeCell ref="A12:A81"/>
    <mergeCell ref="H1:I1"/>
    <mergeCell ref="A2:I2"/>
    <mergeCell ref="D3:I3"/>
    <mergeCell ref="A4:B5"/>
    <mergeCell ref="C4:C5"/>
    <mergeCell ref="D4:I4"/>
  </mergeCells>
  <pageMargins left="0.25" right="0.25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Valbona Makolli</cp:lastModifiedBy>
  <cp:lastPrinted>2018-10-01T08:25:51Z</cp:lastPrinted>
  <dcterms:created xsi:type="dcterms:W3CDTF">2018-09-03T12:43:48Z</dcterms:created>
  <dcterms:modified xsi:type="dcterms:W3CDTF">2018-10-05T06:43:34Z</dcterms:modified>
</cp:coreProperties>
</file>