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oll.Raskova\Desktop\New folder\"/>
    </mc:Choice>
  </mc:AlternateContent>
  <bookViews>
    <workbookView xWindow="0" yWindow="0" windowWidth="19080" windowHeight="109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6" i="1"/>
  <c r="H6" i="1" s="1"/>
  <c r="G9" i="1" l="1"/>
  <c r="G106" i="1"/>
  <c r="H128" i="1"/>
  <c r="D106" i="1"/>
  <c r="H106" i="1"/>
  <c r="D131" i="1"/>
  <c r="H127" i="1" l="1"/>
  <c r="H285" i="1" l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G266" i="1"/>
  <c r="H266" i="1" s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G241" i="1"/>
  <c r="G238" i="1" s="1"/>
  <c r="F241" i="1"/>
  <c r="D241" i="1"/>
  <c r="H240" i="1"/>
  <c r="F239" i="1"/>
  <c r="D238" i="1"/>
  <c r="H237" i="1"/>
  <c r="H236" i="1"/>
  <c r="H235" i="1"/>
  <c r="H234" i="1"/>
  <c r="H233" i="1"/>
  <c r="H232" i="1"/>
  <c r="H231" i="1"/>
  <c r="H230" i="1"/>
  <c r="H229" i="1"/>
  <c r="H228" i="1"/>
  <c r="G227" i="1"/>
  <c r="H227" i="1" s="1"/>
  <c r="H226" i="1"/>
  <c r="H225" i="1"/>
  <c r="H224" i="1"/>
  <c r="H223" i="1"/>
  <c r="H222" i="1"/>
  <c r="D221" i="1"/>
  <c r="H221" i="1" s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D194" i="1"/>
  <c r="H194" i="1" s="1"/>
  <c r="H193" i="1"/>
  <c r="E192" i="1"/>
  <c r="D192" i="1"/>
  <c r="E191" i="1"/>
  <c r="D191" i="1"/>
  <c r="E7" i="1" s="1"/>
  <c r="H190" i="1"/>
  <c r="H189" i="1"/>
  <c r="H188" i="1"/>
  <c r="H187" i="1"/>
  <c r="H186" i="1"/>
  <c r="H185" i="1"/>
  <c r="G184" i="1"/>
  <c r="D184" i="1"/>
  <c r="H183" i="1"/>
  <c r="H182" i="1"/>
  <c r="H181" i="1"/>
  <c r="H180" i="1"/>
  <c r="G180" i="1"/>
  <c r="H179" i="1"/>
  <c r="G178" i="1"/>
  <c r="H178" i="1" s="1"/>
  <c r="H177" i="1"/>
  <c r="H176" i="1"/>
  <c r="H175" i="1"/>
  <c r="H174" i="1"/>
  <c r="H173" i="1"/>
  <c r="H172" i="1"/>
  <c r="H171" i="1"/>
  <c r="G170" i="1"/>
  <c r="D170" i="1"/>
  <c r="H170" i="1" s="1"/>
  <c r="H169" i="1"/>
  <c r="H168" i="1"/>
  <c r="G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G151" i="1"/>
  <c r="H151" i="1" s="1"/>
  <c r="D151" i="1"/>
  <c r="H150" i="1"/>
  <c r="H149" i="1"/>
  <c r="H148" i="1"/>
  <c r="H147" i="1"/>
  <c r="H146" i="1"/>
  <c r="H145" i="1"/>
  <c r="G144" i="1"/>
  <c r="D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G131" i="1"/>
  <c r="H130" i="1"/>
  <c r="H129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5" i="1"/>
  <c r="G104" i="1"/>
  <c r="H104" i="1" s="1"/>
  <c r="H103" i="1"/>
  <c r="H102" i="1"/>
  <c r="H101" i="1"/>
  <c r="H100" i="1"/>
  <c r="H99" i="1"/>
  <c r="H98" i="1"/>
  <c r="G97" i="1"/>
  <c r="D97" i="1"/>
  <c r="D96" i="1" s="1"/>
  <c r="H95" i="1"/>
  <c r="H94" i="1"/>
  <c r="H93" i="1"/>
  <c r="H92" i="1"/>
  <c r="H91" i="1"/>
  <c r="D89" i="1"/>
  <c r="H89" i="1" s="1"/>
  <c r="D78" i="1"/>
  <c r="H78" i="1" s="1"/>
  <c r="D74" i="1"/>
  <c r="H74" i="1" s="1"/>
  <c r="D71" i="1"/>
  <c r="H71" i="1" s="1"/>
  <c r="D68" i="1"/>
  <c r="H68" i="1" s="1"/>
  <c r="H67" i="1"/>
  <c r="D64" i="1"/>
  <c r="H64" i="1" s="1"/>
  <c r="D60" i="1"/>
  <c r="H60" i="1" s="1"/>
  <c r="D56" i="1"/>
  <c r="H56" i="1" s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G24" i="1"/>
  <c r="G12" i="1" s="1"/>
  <c r="D24" i="1"/>
  <c r="D21" i="1"/>
  <c r="D19" i="1"/>
  <c r="H19" i="1" s="1"/>
  <c r="D13" i="1"/>
  <c r="H13" i="1" s="1"/>
  <c r="H11" i="1"/>
  <c r="G10" i="1"/>
  <c r="D10" i="1"/>
  <c r="H8" i="1"/>
  <c r="G7" i="1"/>
  <c r="H24" i="1" l="1"/>
  <c r="G96" i="1"/>
  <c r="H96" i="1" s="1"/>
  <c r="D12" i="1"/>
  <c r="H97" i="1"/>
  <c r="H131" i="1"/>
  <c r="H144" i="1"/>
  <c r="H192" i="1"/>
  <c r="H10" i="1"/>
  <c r="H12" i="1"/>
  <c r="H184" i="1"/>
  <c r="H241" i="1"/>
  <c r="G191" i="1"/>
  <c r="H191" i="1" s="1"/>
  <c r="F238" i="1"/>
  <c r="H238" i="1" s="1"/>
  <c r="H239" i="1"/>
  <c r="H9" i="1" l="1"/>
  <c r="D9" i="1"/>
  <c r="F7" i="1"/>
  <c r="H7" i="1" s="1"/>
</calcChain>
</file>

<file path=xl/sharedStrings.xml><?xml version="1.0" encoding="utf-8"?>
<sst xmlns="http://schemas.openxmlformats.org/spreadsheetml/2006/main" count="334" uniqueCount="310">
  <si>
    <t>Buxheti fillestar</t>
  </si>
  <si>
    <t>BUXHETI I KOMUNËS SË PRISHTINËS PËR VITIN 2021</t>
  </si>
  <si>
    <t xml:space="preserve">  Pozicionet  buxhetore</t>
  </si>
  <si>
    <t xml:space="preserve"> BUXHETI PËR VITIN  2021</t>
  </si>
  <si>
    <t xml:space="preserve">Granti i përgjithshëm </t>
  </si>
  <si>
    <t xml:space="preserve">Granti për Shëndetësi </t>
  </si>
  <si>
    <t>Granti për Arsim</t>
  </si>
  <si>
    <t>Burimet vetanake</t>
  </si>
  <si>
    <t>Gjithsej</t>
  </si>
  <si>
    <t>Burimet e financimit sipas Qarkores 2021/01</t>
  </si>
  <si>
    <t>Totali i financimeve buxhetore per vitin 2021</t>
  </si>
  <si>
    <t>Ligji për kryeqytet</t>
  </si>
  <si>
    <t>I</t>
  </si>
  <si>
    <t>BUXHETI I ADMINISTRATËS</t>
  </si>
  <si>
    <t>I.1</t>
  </si>
  <si>
    <t>PAGAT DHE MËDITJET</t>
  </si>
  <si>
    <t>Paga dhe mëditje.</t>
  </si>
  <si>
    <t>I.2</t>
  </si>
  <si>
    <t>MALLRA DHE SHËRBIME</t>
  </si>
  <si>
    <t>I.2.1</t>
  </si>
  <si>
    <t>Furnizime dhe inventar</t>
  </si>
  <si>
    <t>Furnizime për zyrë.</t>
  </si>
  <si>
    <t>Furnizim me veshmbathje.</t>
  </si>
  <si>
    <t>Furnizime të tjera.</t>
  </si>
  <si>
    <t>Inventar për administratë komunale.</t>
  </si>
  <si>
    <t xml:space="preserve">Furnizim me ushqim dhe pije. </t>
  </si>
  <si>
    <t>I .2.2</t>
  </si>
  <si>
    <t>Pajisje</t>
  </si>
  <si>
    <t>Pajisje të TI-së për bashkësi lokale dhe administratë komunale.</t>
  </si>
  <si>
    <t>I .2.3</t>
  </si>
  <si>
    <t>Shpenzimet e udhëtimit</t>
  </si>
  <si>
    <t>Shpenzimet e udhëtimit, akomodimit dhe mëditjeve jashtë vendit.</t>
  </si>
  <si>
    <t>Shpenzimet e udhëtimit, akomodimit dhe mëditjeve brenda vendit.</t>
  </si>
  <si>
    <t>I .2.4</t>
  </si>
  <si>
    <t>Shpenzimet për shërbime</t>
  </si>
  <si>
    <t>Shërbimet e përfaqësimit dhe të Avokaturës.</t>
  </si>
  <si>
    <t>Krijimi i platformës së GIS-it dhe krijimi I GIS Map Server</t>
  </si>
  <si>
    <t>Blerja e licencave të Auto Cad-it</t>
  </si>
  <si>
    <t>Organizimi i panaireve</t>
  </si>
  <si>
    <t>Mirëmbajtja e sisitemit të adresave në komunën e Prishtinës</t>
  </si>
  <si>
    <t xml:space="preserve">Organizime dhe manifestime kulturore dhe sportive </t>
  </si>
  <si>
    <t>Dekorimi i qytetit për festa</t>
  </si>
  <si>
    <t>I .2.5</t>
  </si>
  <si>
    <t>Derivate dhe lëndë djegëse</t>
  </si>
  <si>
    <t>I .2.6</t>
  </si>
  <si>
    <t>Shërbimet e regjistrimit dhe sigurimeve</t>
  </si>
  <si>
    <t>Regjistrimi i automjeteve.</t>
  </si>
  <si>
    <t>Sigurimi i automjeteve.</t>
  </si>
  <si>
    <t>Sigurimi i ndërtesave.</t>
  </si>
  <si>
    <t>I .2.7</t>
  </si>
  <si>
    <t>Shpenzimet e marketingut</t>
  </si>
  <si>
    <t>Reklamat dhe konkurset.</t>
  </si>
  <si>
    <t>I .2.8</t>
  </si>
  <si>
    <t>Shpenzimet e përfaqësimit</t>
  </si>
  <si>
    <t>I .2.9</t>
  </si>
  <si>
    <t>Qiraja</t>
  </si>
  <si>
    <t>Qiraja për vetura</t>
  </si>
  <si>
    <t>Qiraja për pajisje dhe softuer</t>
  </si>
  <si>
    <t>I .2.10</t>
  </si>
  <si>
    <t>Shërbimet e telekomunikimit</t>
  </si>
  <si>
    <t>I .2.11</t>
  </si>
  <si>
    <t>Mirëmbajtja</t>
  </si>
  <si>
    <t>Mirëmbajtja dhe riparimi i automjeteve.</t>
  </si>
  <si>
    <t>Mirëmbajtja dimërore e rrugëve dhe trotuareve, debllokimi i kanalizimit atmosferik (heqja e borës, fshirja e mbeturinave dhe larja sipas kushteve).</t>
  </si>
  <si>
    <t>Mirëmbajtja verore e rrugëve dhe trotuareve (fshirja, larja, pastrimi i kanal. atmosferik dhe pusetave).</t>
  </si>
  <si>
    <t>Mirëmbajtja e monumenteve, fontanave dhe krojeve publike dhe të tjera.</t>
  </si>
  <si>
    <t>Mirëmbajtja dhe rikonstruktimi i rrjetit të ndriçimit publik.</t>
  </si>
  <si>
    <t>Mirëmbajtja e varrezave të qytetit.</t>
  </si>
  <si>
    <t>I.3</t>
  </si>
  <si>
    <t>SHPENZIMET KOMUNALE</t>
  </si>
  <si>
    <t>Mbledhja e mbeturinave.</t>
  </si>
  <si>
    <t>Telefonat fiks</t>
  </si>
  <si>
    <t>I.4</t>
  </si>
  <si>
    <t>S H P E N Z I M E T    K A P I T A L E</t>
  </si>
  <si>
    <t>I.4.1</t>
  </si>
  <si>
    <t>DREJTORIA E ADMINISTRATËS</t>
  </si>
  <si>
    <t>Ndërrimi i tubacionit, enës ekspanduese, valvulave dhe radiatorëve të ngrohjes qëndrore - kontratë kornizë</t>
  </si>
  <si>
    <t>I.4.2</t>
  </si>
  <si>
    <t>DREJTORIA E PRONËS</t>
  </si>
  <si>
    <t>I.4.3</t>
  </si>
  <si>
    <t xml:space="preserve">Ndërtimi i rrugëve në pjesën rrurale me infrastruktur përcjellëse   </t>
  </si>
  <si>
    <t>Rruga Zlash-Prapashticë</t>
  </si>
  <si>
    <t>Rruga A - kolektori dhe rruga</t>
  </si>
  <si>
    <t>I.4.4</t>
  </si>
  <si>
    <t>DREJTORIA E SHËRBIMEVE PUBLIKE, MBROJTJES DHE SHPËTIMIT</t>
  </si>
  <si>
    <t>Pastrimi i lumenjve dhe kanalizimi atmosferik</t>
  </si>
  <si>
    <t>Mobileria urbane</t>
  </si>
  <si>
    <t>1.4.5</t>
  </si>
  <si>
    <t>DREJTORIA E PARQEVE</t>
  </si>
  <si>
    <t>Furnizimi me lule dekorative shumëvjeçare</t>
  </si>
  <si>
    <t xml:space="preserve">Mirëmbajtja e këndeve publike  të lodrave </t>
  </si>
  <si>
    <t>Projekte inovative të gjelbërimit</t>
  </si>
  <si>
    <t>I.4.6</t>
  </si>
  <si>
    <t>DREJTORIA E KULTURËS</t>
  </si>
  <si>
    <t xml:space="preserve">Furnizim me libra </t>
  </si>
  <si>
    <t>Salla Koncertale (Projekt vazhdimi i vetit 2020)</t>
  </si>
  <si>
    <t>Busti i Hasan Prishtinës</t>
  </si>
  <si>
    <t>Renovimi i Teatrit Alternativ (Oda)</t>
  </si>
  <si>
    <t>Tuneli i Kurrizit - renovim infrastrukturor dhe artistik i tunelit</t>
  </si>
  <si>
    <t>1.4.7</t>
  </si>
  <si>
    <t>DREJTORIA E ZHVILLIMIT EKONOMIK</t>
  </si>
  <si>
    <t>1.4.8</t>
  </si>
  <si>
    <t>DREJTORIA E RINISË DHE SPORTEVE</t>
  </si>
  <si>
    <t>Ndërtimi i Këndeve të Lodrave në Komunën e Prishtiinës. (Dardani te Elita, Dardani mbrapa Bill Clinton permendores, B.i Diellit tek QKMF-ja, Afer Gj. Fishtës, Kalabri afër qerdhes, Kodra e Trimave, )</t>
  </si>
  <si>
    <t>I.4.9</t>
  </si>
  <si>
    <t>DREJTORIA E BUJQËSISË</t>
  </si>
  <si>
    <t xml:space="preserve">Mekanizim bujqësor.  </t>
  </si>
  <si>
    <t>I.4.11</t>
  </si>
  <si>
    <t>DREJTORIA E MIRËQENIES SOCIALE</t>
  </si>
  <si>
    <t>Ndërtimi i Qendrës Multifunksionale për Punë Sociale</t>
  </si>
  <si>
    <t>Ndërtimi i Strehimores për personat LGBTI</t>
  </si>
  <si>
    <t>I.5</t>
  </si>
  <si>
    <t>SUBVENCIONE DHE TRANSFERE</t>
  </si>
  <si>
    <t>I.5.1</t>
  </si>
  <si>
    <t>SUBVENCIONE DHE TRANSFERE PËR ADMINISTRATË</t>
  </si>
  <si>
    <t>1.5.1.1</t>
  </si>
  <si>
    <t>Kesti i kredise per BERZH</t>
  </si>
  <si>
    <t>I.5.2</t>
  </si>
  <si>
    <t>SUBVENCIONE DHE TRANSFERE PËR KULTURË</t>
  </si>
  <si>
    <t>I.5.4</t>
  </si>
  <si>
    <t>SUBVENCIONE DHE TRANSFERE - RINI DHE SPORT</t>
  </si>
  <si>
    <t>I.5.5</t>
  </si>
  <si>
    <t>SUBVENCIONE DHE TRANSFERE - BUJQËSI DHE ZHVILLIM RURAL</t>
  </si>
  <si>
    <t>1.5.6</t>
  </si>
  <si>
    <t>SUBVENCIONE DHE TRANSFERE PËR SHËRBIME SOCIALE DHE REZIDENCIALE</t>
  </si>
  <si>
    <t>II</t>
  </si>
  <si>
    <t xml:space="preserve">BUXHETI SEKTORIAL - SHËNDETËSIA </t>
  </si>
  <si>
    <t>II.1</t>
  </si>
  <si>
    <t>PAGA dhe MËDITJE</t>
  </si>
  <si>
    <t>II.2</t>
  </si>
  <si>
    <t>MALLRA dhe SHËRBIME</t>
  </si>
  <si>
    <t>II.3</t>
  </si>
  <si>
    <t>SHPENZIME KOMUNALE</t>
  </si>
  <si>
    <t>II.4</t>
  </si>
  <si>
    <t>SHPENZIME  KAPITALE</t>
  </si>
  <si>
    <t xml:space="preserve">Ndërtimi i QMF Veternik     </t>
  </si>
  <si>
    <t>Furnizimi me inventar për nevojat e institucioneve shëndetësore</t>
  </si>
  <si>
    <t xml:space="preserve">Dezinsektimi hapësinor </t>
  </si>
  <si>
    <t xml:space="preserve">Renovime dhe rindërtime të objekteve shëndetësore        </t>
  </si>
  <si>
    <t>II.5</t>
  </si>
  <si>
    <t>III</t>
  </si>
  <si>
    <t>BUXHETI SEKTORIAL - ARSIMI</t>
  </si>
  <si>
    <t>III.1</t>
  </si>
  <si>
    <t>III.2</t>
  </si>
  <si>
    <t xml:space="preserve">Shpenzimet e udhtimit. </t>
  </si>
  <si>
    <t>Sigurimi i ndërtesave tjera</t>
  </si>
  <si>
    <t>III.3</t>
  </si>
  <si>
    <t>III.4</t>
  </si>
  <si>
    <t>III.5</t>
  </si>
  <si>
    <t>Shpenzimet për shërbimet me bashkëfinancimin e projekteve</t>
  </si>
  <si>
    <t>Shërbime të ndryshme intelektuale dhe këshilldhënëse</t>
  </si>
  <si>
    <t>Shërbime teknike (pastrimi)</t>
  </si>
  <si>
    <t>Shpenzimet për anëtarësim</t>
  </si>
  <si>
    <t>Shpenzimet e shërbimeve për trajtim të shtazëve</t>
  </si>
  <si>
    <t>Shpenzime për shërbime të mbikëqyrjes së ndërtimit</t>
  </si>
  <si>
    <t>Shërbimet për marrëveshje të veçanta</t>
  </si>
  <si>
    <t>Shërbimet e pastrimeve të ndryshme</t>
  </si>
  <si>
    <t>Shpenzime të tjera kontraktuese</t>
  </si>
  <si>
    <t>Shërbime kontraktuese sociale</t>
  </si>
  <si>
    <t>Menaxhimi i mbeturinave ( menaxhimi i projektit )</t>
  </si>
  <si>
    <t>Shpenzimet e transportit publik</t>
  </si>
  <si>
    <t>Konkurse për plane rregulluese të hollësishme</t>
  </si>
  <si>
    <t xml:space="preserve">Vlerësimi strategjik mjedisor për Planin zhvillimor komunal dhe Hartën zonale </t>
  </si>
  <si>
    <t xml:space="preserve">Aktivitete mjedisore sipas kalendarit mjedisor </t>
  </si>
  <si>
    <t xml:space="preserve">Dizajnimi dhe realizimi i gjelbërimit në  një hapësirë publike të degraduar </t>
  </si>
  <si>
    <t>Hulumtimi dhe hartimi i një manuali për gjendjen e ndotjes së ajrit në Prishtinë</t>
  </si>
  <si>
    <t>Prodhimi, furnizimi dhe vendosja e numrave të adresave për njësitë e banimit në komunën e Prishtinës</t>
  </si>
  <si>
    <t>Matjet gjeodezike për rastet sociale, sipas ligjit për trajtimin e ndërtimeve pa leje</t>
  </si>
  <si>
    <t>Zhvillimi i fushatës informuse për legalizim</t>
  </si>
  <si>
    <t>Krijimi i arkivit dixhital dhe furnizimi dhe montimi i rafteve për arkivin e Drejtorisë (Urbanizëm + Legalizim)</t>
  </si>
  <si>
    <t>Evidentimi i njësive banesdore në zonën urbane të komunës së Prishtinës</t>
  </si>
  <si>
    <t>Hartimi i projekteve për infrastrukturë rrugore, vazhdimi i projektit të tenderuar në vitin 2020</t>
  </si>
  <si>
    <t>Projektime për ndërtim të lartë</t>
  </si>
  <si>
    <t>Lëndë djegëse për ngrohje</t>
  </si>
  <si>
    <t>Karburant për automjete</t>
  </si>
  <si>
    <t>Derivate për gjeneratorë</t>
  </si>
  <si>
    <t>Shpenzimet për informim publik</t>
  </si>
  <si>
    <t>Shpenzimet për marrëdhënie me publikun</t>
  </si>
  <si>
    <t>Dreka zyrtare</t>
  </si>
  <si>
    <t>Dreka zyrtare jashtë vendit</t>
  </si>
  <si>
    <t>Shpenzimet për internet</t>
  </si>
  <si>
    <t>Shpenzimet e telefonisë mobile</t>
  </si>
  <si>
    <t>Shpenzimet postare</t>
  </si>
  <si>
    <t>Mirëmbajtja e ndërtesave (përfshirë institucionet kulturore dhe sportive)</t>
  </si>
  <si>
    <t>Mirëmbajtja e TI-së</t>
  </si>
  <si>
    <t xml:space="preserve">Mirëmbajtja e mobilieve dhe pajisjeve </t>
  </si>
  <si>
    <t>Mirëmbajtja e semaforëve</t>
  </si>
  <si>
    <t>Shpenzimi i energjisë elektrike për ndriçim  publik dhe semaforë</t>
  </si>
  <si>
    <t>Energjia  elektrike</t>
  </si>
  <si>
    <t>Nxehja qendrore</t>
  </si>
  <si>
    <t>Uji</t>
  </si>
  <si>
    <t>Mbledhja e mbeturinave</t>
  </si>
  <si>
    <t>Furnizimi me pajisje të TI-së për nevojat e Komunës së Prishtinës</t>
  </si>
  <si>
    <t>Mirëmbajtja e objektit të vjetër të Komunës, BL-ve dhe objekteve tjera komunale</t>
  </si>
  <si>
    <t>Dixhitalizimi i shërbimeve në sportele</t>
  </si>
  <si>
    <t>Renovimi i përgjithshëm i DIKMK-së, obj. i vjetër i Komunës, kati 4</t>
  </si>
  <si>
    <t>Shpronësime</t>
  </si>
  <si>
    <t>DREJTORIA E INVESTIMEVE KAPITALE DHE MENAXHIMIT TË KONTRATAVE</t>
  </si>
  <si>
    <t>Sinjalizimi horizontal dhe vertikal</t>
  </si>
  <si>
    <t xml:space="preserve">Zgjerimi dhe modernizimi i rrjetit të ndriçimit publik </t>
  </si>
  <si>
    <t>Ndërtimi i semaforeve dhe modernizimi</t>
  </si>
  <si>
    <t xml:space="preserve">Rregullimi i vendeve të kontejnerëve dhe furnizimi </t>
  </si>
  <si>
    <t>Trajtimi i qenve endacakë</t>
  </si>
  <si>
    <t>Rregullimi dhe riparimi i ashensorëve</t>
  </si>
  <si>
    <t>Rregullimi i varrezave në komunën e Prishtinës</t>
  </si>
  <si>
    <t xml:space="preserve">Trajtimi i mbeturinave ndërtimore </t>
  </si>
  <si>
    <t>Shtyllat antiparking dhe pistonet lëvizëse</t>
  </si>
  <si>
    <t>Rregullimi i pompave për furnizim me ujë për ndërtesat kolektive dhe mirëmbajtja</t>
  </si>
  <si>
    <t>Furnizimi me fidanë për hapësirat e qytetit dhe parqet (Pyllëzimi urban)</t>
  </si>
  <si>
    <t>Rregullimi dhe kultivimi i sipërfaqeve gjelbëruese të qytetit</t>
  </si>
  <si>
    <t>Shtrirja e sistemit të ujitjes në parqet e komunës së Prishtinës</t>
  </si>
  <si>
    <t>Qendra Kulturore dhe Bibloteka në lagjen "Kodra e Trimave" (Inventarizimi dhe pajisjet) faza II</t>
  </si>
  <si>
    <t>Insitucionet vartëse ( renovim, furnizim)</t>
  </si>
  <si>
    <t>Renovim dhe rikonstruktim i objekteve të Trashegimise Kulturore, faza II</t>
  </si>
  <si>
    <t>Art ne hapësira publike</t>
  </si>
  <si>
    <t>Operim turistik</t>
  </si>
  <si>
    <t>Konzervimi dhe adaptimi i muzeve të qytetit</t>
  </si>
  <si>
    <t>Galeria e Qytetit të Prishtinës (Faza II)</t>
  </si>
  <si>
    <t>Qendra e Kultures, Hajvali (Faza II)</t>
  </si>
  <si>
    <t>Qendra dhe hapësira kulturore (Ndërtesa e Kacallarëve, Qendra Kulturore - Llukar, Qendra Kulturore - Ulpianë, Qendra Kulturore Multidisciplinore Manifesta)</t>
  </si>
  <si>
    <t xml:space="preserve">Bashkëfinancim me TIKA për Hamamin e Qytaetit </t>
  </si>
  <si>
    <t>Artistet Prishtina  - përjetësimi i figurave kontribuese në art, kulture dhe shoqëri në Prishtinë</t>
  </si>
  <si>
    <t>Hartimi i PZHK-së dhe HZK-së</t>
  </si>
  <si>
    <t>Ndërtimi i fushave sportive në komunën e Prishtinës (1. Fusha e sportit - Hajvali; 2. Fusha e Sportit - Fsh. Shkabaj; 3. Fusha e Sportit - prapa ish-Terranovës; 4. Minifusha per basket afër resorantit "Pisha")</t>
  </si>
  <si>
    <t>Ndërtimi i fushës së minigolfit ( Në pishinën e Gërmisë, pjesa lindore)</t>
  </si>
  <si>
    <t>Rregullimi dhe renovimi i terreneve sportive në komunën e Prishtinës</t>
  </si>
  <si>
    <t xml:space="preserve">Rregullimi dhe renovimi i Amfiteatrit në Pishinen e Gërmisë </t>
  </si>
  <si>
    <t xml:space="preserve">Ndërtimi i tribunës lindore në stadiumin "2 Korriku" </t>
  </si>
  <si>
    <t xml:space="preserve">Ndërtimi i sallës universale </t>
  </si>
  <si>
    <t>Renovimi i Pushimores për të moshuar në Istog (pronë e Komunës së Prishtinës)</t>
  </si>
  <si>
    <t>Shpenzimet dhe mëditjet e udhëtimit zyrtar jashtë vendit</t>
  </si>
  <si>
    <t xml:space="preserve">Shërbimet tjera kontraktuese </t>
  </si>
  <si>
    <t>Shërbimet teknike</t>
  </si>
  <si>
    <t>Pajisjet tjera</t>
  </si>
  <si>
    <t>Furnizim për zyra</t>
  </si>
  <si>
    <t>Furnizim me ushqim dhe pije</t>
  </si>
  <si>
    <t xml:space="preserve">Barna dhe material shpenzues </t>
  </si>
  <si>
    <t>Materialet e stomatologjisë - hargjues, kabinete, laboratorike</t>
  </si>
  <si>
    <t>Furnizim me material higjienik</t>
  </si>
  <si>
    <t>Furnizim me veshmbathje</t>
  </si>
  <si>
    <t>Naftë për ngrohje qendrore</t>
  </si>
  <si>
    <t>Furnizim me derivate për gjeneratorë</t>
  </si>
  <si>
    <t>Furnizim  me karburante për vetura</t>
  </si>
  <si>
    <t>Furnizim me dru dhe pelet</t>
  </si>
  <si>
    <t>Regjistrimi i automjeteve</t>
  </si>
  <si>
    <t>Sigurimi i automjeteve</t>
  </si>
  <si>
    <t>Qiraja për vetura - Lizingu</t>
  </si>
  <si>
    <t>Sigurimi i ndërtesave dhe të tjera</t>
  </si>
  <si>
    <t>Mirëmbajtja dhe riparimi i veturave</t>
  </si>
  <si>
    <t>Mirëmbajtja e teknologjisë informative</t>
  </si>
  <si>
    <t>Mirëmbajtja e mobileve dhe pajisjeve</t>
  </si>
  <si>
    <t>Drekat zyrtare (Dita e shëndetësisë)</t>
  </si>
  <si>
    <t>Shpenzimet për vendimet e gjykatave</t>
  </si>
  <si>
    <t>Shërbime të ndryshme shëndetësore (vizita sistematike)</t>
  </si>
  <si>
    <t>Energjia elektrike</t>
  </si>
  <si>
    <t>Mbeturinat</t>
  </si>
  <si>
    <t>Ngrohja qendrore</t>
  </si>
  <si>
    <t>Telefon</t>
  </si>
  <si>
    <t xml:space="preserve">Furnizim me pajisje mjekësore </t>
  </si>
  <si>
    <t>Deratizimi vjeshtor i bodrumeve dhe garazheve, deratizimi i kanalizimit, dezinfektimi dhe deratizimi i objekteve shëndetësore dhe arsimore</t>
  </si>
  <si>
    <t xml:space="preserve">Furnizim me autovetura për shërbime shëndetësore </t>
  </si>
  <si>
    <t>Zgjerimi i garazheve te QMU-së, krijimi i ambientit të mbyllur për autoambulanca</t>
  </si>
  <si>
    <t>Digjitalizimi i laboratoreve shëndetësorë</t>
  </si>
  <si>
    <t>Shpenzimet për platformën online (digjitalizimi i shkollave)</t>
  </si>
  <si>
    <t>Pajisje të tjera</t>
  </si>
  <si>
    <t xml:space="preserve">Blerje të tjera të mallrave </t>
  </si>
  <si>
    <t>Furnizim për zyra (material didaktik)</t>
  </si>
  <si>
    <t>Mirëmbajtja e ndërtesave të institucioneve arsimore</t>
  </si>
  <si>
    <t xml:space="preserve">Shpalljet, reklamat dhe konkurset </t>
  </si>
  <si>
    <t>Drekat zyrtare</t>
  </si>
  <si>
    <t>Furnizimi i bibliotekave shkollore</t>
  </si>
  <si>
    <t>Vendosja e kamerave të sigurisë</t>
  </si>
  <si>
    <t>Pajisja e disa shkollave me rekuizita sportive</t>
  </si>
  <si>
    <t>Rregullimi i oborreve dhe rrethojave të terreneve sportive</t>
  </si>
  <si>
    <t>Rikonstruktimi dhe gëlqerosja e shkollave</t>
  </si>
  <si>
    <t>Furnizimi me inventar</t>
  </si>
  <si>
    <t>Pajisja me kabinete</t>
  </si>
  <si>
    <t>Instalimi dhe mirëmbajtja e  elektrikës</t>
  </si>
  <si>
    <t>Instalimet dhe renovimet e ngrohjes qendrore në shkolla</t>
  </si>
  <si>
    <t>Hartimi dhe adaptimi i projketeve të institucioneve arsimore</t>
  </si>
  <si>
    <t>Ndërtimi i shkollës në Shkabaj</t>
  </si>
  <si>
    <t>Ndërtimi i pishinës për nxënës të Prishtinës te shkolla "Dardania"</t>
  </si>
  <si>
    <t xml:space="preserve">Ndërtimi i aneksit të shkollës " Pavaresia" </t>
  </si>
  <si>
    <t>Ndërtimi i sallave të edukatës fizike</t>
  </si>
  <si>
    <t>Ndërtimi i çerdheve</t>
  </si>
  <si>
    <t>Ndertimi i shkolles në Prishtinën e Re</t>
  </si>
  <si>
    <t>Renovimi i godinës së zjarrfikësve te kodra e trimave</t>
  </si>
  <si>
    <t>Ndërtimi i shkollës në Vranidoll -vazhdimi i projektit</t>
  </si>
  <si>
    <t>Ndërtimi i shkolles së mesme " 7 Shtatori" -vazhdimi i projektit</t>
  </si>
  <si>
    <t xml:space="preserve">Rikonstruimi i Rrugës Malush Kosova </t>
  </si>
  <si>
    <t xml:space="preserve">Rikonstruimi i Rrugës Ilir Konushevci </t>
  </si>
  <si>
    <t xml:space="preserve">Rikonstruimi i Rrugës Ahmet Krasniqi </t>
  </si>
  <si>
    <t>Tregu i ri Qytetit ( Qarshia e vjetër vazhdimi i projektit vazhdimi i projektit të tenderuar në vitin 2020)</t>
  </si>
  <si>
    <t xml:space="preserve">Rikonstruimi i rrugëve Gjergj Balsha dhe Toni Bler </t>
  </si>
  <si>
    <t>Rrugët Sejdat, Bushgega dhe Qazimet</t>
  </si>
  <si>
    <t>Sanimi i gropave dhe deformimeve të shtresave të asfalitit në rrugë dhe trotuaret e Komunës së Prishtinës</t>
  </si>
  <si>
    <t>Tuneli Agim Ramadani ( vazhdimi i projektit të tenderuar në vitin 2020)</t>
  </si>
  <si>
    <t xml:space="preserve">Implementimi i Planit të Mobilitetit pjesa Urbane </t>
  </si>
  <si>
    <t xml:space="preserve">Ndërtimi i rrugëve në pjesën urbane  me infrastruktur përcjellëse   </t>
  </si>
  <si>
    <t>Hapja e rrugeve te reja ne komune e Prishtines</t>
  </si>
  <si>
    <t>Ndertimi i rruges Vidime - Lumi i Marevci faza II</t>
  </si>
  <si>
    <t>Rruga në lagjen Ramabajëve faza II</t>
  </si>
  <si>
    <t>Rruga Shkelzen Haradinaj faza II</t>
  </si>
  <si>
    <t>Furnizim me instrument Gjeodezik për nevojat DIKMK-së dhe prona</t>
  </si>
  <si>
    <t>Ndërtimi - shënjizimi i shtigjeve të bicikletës në rrugën kryesore të Qytetit</t>
  </si>
  <si>
    <t>Ndërtimi i lapidarit në Prapashticë për deshmoret e vitit 1921 (vazhdimi i projektit të tenderuar në vitin 2020)</t>
  </si>
  <si>
    <t>Bashfinancim me ministrine e linjes(MIT)</t>
  </si>
  <si>
    <t>Projekte per zyren per komunitete dhe kthim</t>
  </si>
  <si>
    <t>Ndertimi i ujsjellsit Mramor-Grashtice-Besi-Slivov - Faza II</t>
  </si>
  <si>
    <t>Tregu i Ulpianes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</si>
</sst>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8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/>
  </cellStyleXfs>
  <cellXfs count="308">
    <xf numFmtId="0" fontId="0" fillId="0" borderId="0" xfId="0"/>
    <xf numFmtId="0" fontId="2" fillId="0" borderId="1" xfId="0" applyFont="1" applyBorder="1"/>
    <xf numFmtId="0" fontId="2" fillId="0" borderId="2" xfId="0" applyFont="1" applyBorder="1" applyAlignment="1">
      <alignment horizontal="left"/>
    </xf>
    <xf numFmtId="0" fontId="3" fillId="0" borderId="2" xfId="0" applyFont="1" applyBorder="1"/>
    <xf numFmtId="0" fontId="2" fillId="0" borderId="2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6" fillId="0" borderId="0" xfId="0" applyNumberFormat="1" applyFont="1" applyBorder="1"/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/>
    </xf>
    <xf numFmtId="165" fontId="5" fillId="0" borderId="13" xfId="1" applyNumberFormat="1" applyFont="1" applyFill="1" applyBorder="1" applyAlignment="1">
      <alignment horizontal="center"/>
    </xf>
    <xf numFmtId="165" fontId="5" fillId="0" borderId="10" xfId="1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textRotation="30" wrapText="1"/>
    </xf>
    <xf numFmtId="0" fontId="6" fillId="0" borderId="9" xfId="0" applyFont="1" applyFill="1" applyBorder="1" applyAlignment="1">
      <alignment horizontal="center"/>
    </xf>
    <xf numFmtId="165" fontId="5" fillId="2" borderId="14" xfId="1" applyNumberFormat="1" applyFont="1" applyFill="1" applyBorder="1" applyAlignment="1">
      <alignment horizontal="center"/>
    </xf>
    <xf numFmtId="165" fontId="5" fillId="2" borderId="2" xfId="1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left" vertical="center" textRotation="30" wrapText="1"/>
    </xf>
    <xf numFmtId="0" fontId="6" fillId="2" borderId="13" xfId="0" applyFont="1" applyFill="1" applyBorder="1" applyAlignment="1">
      <alignment horizontal="center"/>
    </xf>
    <xf numFmtId="165" fontId="5" fillId="2" borderId="13" xfId="1" applyNumberFormat="1" applyFont="1" applyFill="1" applyBorder="1" applyAlignment="1">
      <alignment horizontal="center"/>
    </xf>
    <xf numFmtId="165" fontId="5" fillId="2" borderId="9" xfId="1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165" fontId="5" fillId="3" borderId="13" xfId="1" applyNumberFormat="1" applyFont="1" applyFill="1" applyBorder="1" applyAlignment="1">
      <alignment horizontal="center"/>
    </xf>
    <xf numFmtId="165" fontId="5" fillId="3" borderId="9" xfId="1" applyNumberFormat="1" applyFont="1" applyFill="1" applyBorder="1" applyAlignment="1">
      <alignment horizontal="center"/>
    </xf>
    <xf numFmtId="2" fontId="5" fillId="4" borderId="13" xfId="0" applyNumberFormat="1" applyFont="1" applyFill="1" applyBorder="1" applyAlignment="1">
      <alignment horizontal="left"/>
    </xf>
    <xf numFmtId="0" fontId="8" fillId="4" borderId="9" xfId="0" applyFont="1" applyFill="1" applyBorder="1" applyAlignment="1">
      <alignment horizontal="center"/>
    </xf>
    <xf numFmtId="165" fontId="5" fillId="4" borderId="13" xfId="1" applyNumberFormat="1" applyFont="1" applyFill="1" applyBorder="1" applyAlignment="1">
      <alignment horizontal="center"/>
    </xf>
    <xf numFmtId="165" fontId="5" fillId="4" borderId="9" xfId="1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horizontal="right"/>
    </xf>
    <xf numFmtId="0" fontId="6" fillId="0" borderId="0" xfId="0" applyFont="1" applyFill="1" applyBorder="1"/>
    <xf numFmtId="165" fontId="2" fillId="0" borderId="17" xfId="1" applyNumberFormat="1" applyFont="1" applyFill="1" applyBorder="1"/>
    <xf numFmtId="165" fontId="2" fillId="0" borderId="0" xfId="1" applyNumberFormat="1" applyFont="1" applyFill="1" applyBorder="1"/>
    <xf numFmtId="0" fontId="5" fillId="4" borderId="13" xfId="0" applyFont="1" applyFill="1" applyBorder="1" applyAlignment="1">
      <alignment horizontal="left"/>
    </xf>
    <xf numFmtId="0" fontId="8" fillId="4" borderId="9" xfId="0" applyFont="1" applyFill="1" applyBorder="1"/>
    <xf numFmtId="165" fontId="5" fillId="4" borderId="13" xfId="1" applyNumberFormat="1" applyFont="1" applyFill="1" applyBorder="1"/>
    <xf numFmtId="165" fontId="5" fillId="4" borderId="9" xfId="1" applyNumberFormat="1" applyFont="1" applyFill="1" applyBorder="1"/>
    <xf numFmtId="0" fontId="2" fillId="0" borderId="18" xfId="0" applyFont="1" applyFill="1" applyBorder="1" applyAlignment="1">
      <alignment horizontal="right"/>
    </xf>
    <xf numFmtId="0" fontId="6" fillId="0" borderId="19" xfId="0" applyFont="1" applyFill="1" applyBorder="1"/>
    <xf numFmtId="165" fontId="2" fillId="2" borderId="18" xfId="0" applyNumberFormat="1" applyFont="1" applyFill="1" applyBorder="1"/>
    <xf numFmtId="165" fontId="2" fillId="0" borderId="19" xfId="1" applyNumberFormat="1" applyFont="1" applyFill="1" applyBorder="1"/>
    <xf numFmtId="165" fontId="2" fillId="0" borderId="18" xfId="1" applyNumberFormat="1" applyFont="1" applyFill="1" applyBorder="1"/>
    <xf numFmtId="0" fontId="2" fillId="0" borderId="20" xfId="0" applyFont="1" applyFill="1" applyBorder="1" applyAlignment="1">
      <alignment horizontal="right"/>
    </xf>
    <xf numFmtId="0" fontId="6" fillId="0" borderId="21" xfId="0" applyFont="1" applyFill="1" applyBorder="1"/>
    <xf numFmtId="165" fontId="2" fillId="2" borderId="20" xfId="0" applyNumberFormat="1" applyFont="1" applyFill="1" applyBorder="1"/>
    <xf numFmtId="165" fontId="2" fillId="0" borderId="21" xfId="1" applyNumberFormat="1" applyFont="1" applyFill="1" applyBorder="1"/>
    <xf numFmtId="165" fontId="2" fillId="0" borderId="20" xfId="1" applyNumberFormat="1" applyFont="1" applyFill="1" applyBorder="1"/>
    <xf numFmtId="166" fontId="2" fillId="2" borderId="20" xfId="0" applyNumberFormat="1" applyFont="1" applyFill="1" applyBorder="1"/>
    <xf numFmtId="0" fontId="2" fillId="0" borderId="22" xfId="0" applyFont="1" applyFill="1" applyBorder="1" applyAlignment="1">
      <alignment horizontal="right"/>
    </xf>
    <xf numFmtId="0" fontId="6" fillId="0" borderId="23" xfId="0" applyFont="1" applyFill="1" applyBorder="1"/>
    <xf numFmtId="165" fontId="2" fillId="2" borderId="22" xfId="0" applyNumberFormat="1" applyFont="1" applyFill="1" applyBorder="1"/>
    <xf numFmtId="165" fontId="2" fillId="0" borderId="23" xfId="1" applyNumberFormat="1" applyFont="1" applyFill="1" applyBorder="1"/>
    <xf numFmtId="165" fontId="2" fillId="0" borderId="22" xfId="1" applyNumberFormat="1" applyFont="1" applyFill="1" applyBorder="1"/>
    <xf numFmtId="166" fontId="2" fillId="2" borderId="22" xfId="0" applyNumberFormat="1" applyFont="1" applyFill="1" applyBorder="1"/>
    <xf numFmtId="165" fontId="2" fillId="0" borderId="17" xfId="0" applyNumberFormat="1" applyFont="1" applyFill="1" applyBorder="1"/>
    <xf numFmtId="165" fontId="2" fillId="2" borderId="17" xfId="0" applyNumberFormat="1" applyFont="1" applyFill="1" applyBorder="1"/>
    <xf numFmtId="165" fontId="2" fillId="0" borderId="18" xfId="0" applyNumberFormat="1" applyFont="1" applyFill="1" applyBorder="1"/>
    <xf numFmtId="165" fontId="2" fillId="0" borderId="22" xfId="0" applyNumberFormat="1" applyFont="1" applyFill="1" applyBorder="1"/>
    <xf numFmtId="0" fontId="2" fillId="0" borderId="24" xfId="0" applyFont="1" applyFill="1" applyBorder="1" applyAlignment="1">
      <alignment horizontal="right"/>
    </xf>
    <xf numFmtId="0" fontId="9" fillId="2" borderId="25" xfId="0" applyFont="1" applyFill="1" applyBorder="1"/>
    <xf numFmtId="165" fontId="9" fillId="2" borderId="24" xfId="1" applyNumberFormat="1" applyFont="1" applyFill="1" applyBorder="1"/>
    <xf numFmtId="165" fontId="2" fillId="0" borderId="24" xfId="1" applyNumberFormat="1" applyFont="1" applyFill="1" applyBorder="1"/>
    <xf numFmtId="165" fontId="2" fillId="0" borderId="25" xfId="1" applyNumberFormat="1" applyFont="1" applyFill="1" applyBorder="1"/>
    <xf numFmtId="165" fontId="2" fillId="2" borderId="24" xfId="0" applyNumberFormat="1" applyFont="1" applyFill="1" applyBorder="1"/>
    <xf numFmtId="0" fontId="9" fillId="0" borderId="21" xfId="0" applyFont="1" applyFill="1" applyBorder="1"/>
    <xf numFmtId="165" fontId="9" fillId="2" borderId="20" xfId="1" applyNumberFormat="1" applyFont="1" applyFill="1" applyBorder="1"/>
    <xf numFmtId="0" fontId="9" fillId="0" borderId="21" xfId="0" applyFont="1" applyFill="1" applyBorder="1" applyAlignment="1">
      <alignment vertical="top" wrapText="1"/>
    </xf>
    <xf numFmtId="0" fontId="9" fillId="2" borderId="23" xfId="0" applyFont="1" applyFill="1" applyBorder="1" applyAlignment="1">
      <alignment vertical="top" wrapText="1"/>
    </xf>
    <xf numFmtId="0" fontId="9" fillId="2" borderId="21" xfId="0" applyFont="1" applyFill="1" applyBorder="1" applyAlignment="1">
      <alignment vertical="top" wrapText="1"/>
    </xf>
    <xf numFmtId="165" fontId="2" fillId="2" borderId="23" xfId="1" applyNumberFormat="1" applyFont="1" applyFill="1" applyBorder="1"/>
    <xf numFmtId="165" fontId="2" fillId="2" borderId="22" xfId="1" applyNumberFormat="1" applyFont="1" applyFill="1" applyBorder="1"/>
    <xf numFmtId="0" fontId="10" fillId="0" borderId="21" xfId="0" applyFont="1" applyBorder="1"/>
    <xf numFmtId="165" fontId="11" fillId="0" borderId="20" xfId="1" applyNumberFormat="1" applyFont="1" applyBorder="1"/>
    <xf numFmtId="165" fontId="2" fillId="2" borderId="21" xfId="1" applyNumberFormat="1" applyFont="1" applyFill="1" applyBorder="1"/>
    <xf numFmtId="165" fontId="2" fillId="2" borderId="20" xfId="1" applyNumberFormat="1" applyFont="1" applyFill="1" applyBorder="1"/>
    <xf numFmtId="0" fontId="9" fillId="0" borderId="21" xfId="0" applyFont="1" applyBorder="1"/>
    <xf numFmtId="165" fontId="9" fillId="0" borderId="20" xfId="1" applyNumberFormat="1" applyFont="1" applyBorder="1"/>
    <xf numFmtId="0" fontId="9" fillId="0" borderId="21" xfId="0" applyFont="1" applyFill="1" applyBorder="1" applyAlignment="1">
      <alignment vertical="center" wrapText="1"/>
    </xf>
    <xf numFmtId="0" fontId="9" fillId="0" borderId="21" xfId="0" applyFont="1" applyBorder="1" applyAlignment="1">
      <alignment wrapText="1"/>
    </xf>
    <xf numFmtId="165" fontId="12" fillId="0" borderId="20" xfId="1" applyNumberFormat="1" applyFont="1" applyBorder="1"/>
    <xf numFmtId="0" fontId="11" fillId="2" borderId="21" xfId="0" applyFont="1" applyFill="1" applyBorder="1"/>
    <xf numFmtId="165" fontId="11" fillId="2" borderId="20" xfId="1" applyNumberFormat="1" applyFont="1" applyFill="1" applyBorder="1"/>
    <xf numFmtId="0" fontId="9" fillId="2" borderId="21" xfId="0" applyFont="1" applyFill="1" applyBorder="1"/>
    <xf numFmtId="0" fontId="2" fillId="0" borderId="26" xfId="0" applyFont="1" applyFill="1" applyBorder="1" applyAlignment="1">
      <alignment horizontal="right"/>
    </xf>
    <xf numFmtId="165" fontId="9" fillId="2" borderId="26" xfId="1" applyNumberFormat="1" applyFont="1" applyFill="1" applyBorder="1"/>
    <xf numFmtId="165" fontId="2" fillId="2" borderId="26" xfId="1" applyNumberFormat="1" applyFont="1" applyFill="1" applyBorder="1"/>
    <xf numFmtId="165" fontId="2" fillId="0" borderId="20" xfId="0" applyNumberFormat="1" applyFont="1" applyFill="1" applyBorder="1"/>
    <xf numFmtId="0" fontId="6" fillId="0" borderId="21" xfId="0" applyFont="1" applyFill="1" applyBorder="1" applyAlignment="1">
      <alignment wrapText="1"/>
    </xf>
    <xf numFmtId="0" fontId="6" fillId="0" borderId="21" xfId="0" applyFont="1" applyFill="1" applyBorder="1" applyAlignment="1">
      <alignment horizontal="left"/>
    </xf>
    <xf numFmtId="165" fontId="5" fillId="4" borderId="13" xfId="1" applyNumberFormat="1" applyFont="1" applyFill="1" applyBorder="1" applyAlignment="1"/>
    <xf numFmtId="165" fontId="5" fillId="4" borderId="9" xfId="1" applyNumberFormat="1" applyFont="1" applyFill="1" applyBorder="1" applyAlignment="1"/>
    <xf numFmtId="0" fontId="5" fillId="0" borderId="4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165" fontId="13" fillId="3" borderId="13" xfId="2" applyNumberFormat="1" applyFont="1" applyFill="1" applyBorder="1" applyAlignment="1">
      <alignment horizontal="center"/>
    </xf>
    <xf numFmtId="165" fontId="13" fillId="3" borderId="9" xfId="2" applyNumberFormat="1" applyFont="1" applyFill="1" applyBorder="1" applyAlignment="1">
      <alignment horizontal="center"/>
    </xf>
    <xf numFmtId="165" fontId="13" fillId="3" borderId="13" xfId="2" applyNumberFormat="1" applyFont="1" applyFill="1" applyBorder="1"/>
    <xf numFmtId="165" fontId="9" fillId="3" borderId="9" xfId="2" applyNumberFormat="1" applyFont="1" applyFill="1" applyBorder="1"/>
    <xf numFmtId="165" fontId="9" fillId="3" borderId="13" xfId="2" applyNumberFormat="1" applyFont="1" applyFill="1" applyBorder="1"/>
    <xf numFmtId="0" fontId="9" fillId="2" borderId="18" xfId="0" applyFont="1" applyFill="1" applyBorder="1" applyAlignment="1">
      <alignment horizontal="center"/>
    </xf>
    <xf numFmtId="0" fontId="0" fillId="2" borderId="24" xfId="0" applyFont="1" applyFill="1" applyBorder="1"/>
    <xf numFmtId="165" fontId="9" fillId="2" borderId="18" xfId="2" applyNumberFormat="1" applyFont="1" applyFill="1" applyBorder="1"/>
    <xf numFmtId="165" fontId="9" fillId="2" borderId="19" xfId="2" applyNumberFormat="1" applyFont="1" applyFill="1" applyBorder="1"/>
    <xf numFmtId="165" fontId="0" fillId="2" borderId="24" xfId="1" applyNumberFormat="1" applyFont="1" applyFill="1" applyBorder="1"/>
    <xf numFmtId="3" fontId="0" fillId="2" borderId="18" xfId="0" applyNumberFormat="1" applyFont="1" applyFill="1" applyBorder="1" applyAlignment="1">
      <alignment horizontal="right"/>
    </xf>
    <xf numFmtId="0" fontId="9" fillId="2" borderId="20" xfId="0" applyFont="1" applyFill="1" applyBorder="1" applyAlignment="1">
      <alignment horizontal="center"/>
    </xf>
    <xf numFmtId="0" fontId="0" fillId="2" borderId="20" xfId="0" applyFont="1" applyFill="1" applyBorder="1"/>
    <xf numFmtId="165" fontId="9" fillId="2" borderId="20" xfId="2" applyNumberFormat="1" applyFont="1" applyFill="1" applyBorder="1"/>
    <xf numFmtId="165" fontId="9" fillId="2" borderId="21" xfId="2" applyNumberFormat="1" applyFont="1" applyFill="1" applyBorder="1"/>
    <xf numFmtId="165" fontId="0" fillId="2" borderId="18" xfId="1" applyNumberFormat="1" applyFont="1" applyFill="1" applyBorder="1"/>
    <xf numFmtId="3" fontId="0" fillId="2" borderId="20" xfId="0" applyNumberFormat="1" applyFont="1" applyFill="1" applyBorder="1" applyAlignment="1">
      <alignment horizontal="right"/>
    </xf>
    <xf numFmtId="165" fontId="0" fillId="2" borderId="20" xfId="1" applyNumberFormat="1" applyFont="1" applyFill="1" applyBorder="1"/>
    <xf numFmtId="165" fontId="13" fillId="3" borderId="13" xfId="1" applyNumberFormat="1" applyFont="1" applyFill="1" applyBorder="1"/>
    <xf numFmtId="0" fontId="9" fillId="2" borderId="13" xfId="0" applyFont="1" applyFill="1" applyBorder="1" applyAlignment="1">
      <alignment horizontal="center"/>
    </xf>
    <xf numFmtId="0" fontId="0" fillId="0" borderId="17" xfId="0" applyFont="1" applyBorder="1"/>
    <xf numFmtId="165" fontId="9" fillId="2" borderId="13" xfId="2" applyNumberFormat="1" applyFont="1" applyFill="1" applyBorder="1"/>
    <xf numFmtId="165" fontId="9" fillId="2" borderId="19" xfId="2" applyNumberFormat="1" applyFont="1" applyFill="1" applyBorder="1" applyProtection="1"/>
    <xf numFmtId="165" fontId="0" fillId="0" borderId="13" xfId="1" applyNumberFormat="1" applyFont="1" applyBorder="1"/>
    <xf numFmtId="0" fontId="9" fillId="2" borderId="27" xfId="0" applyFont="1" applyFill="1" applyBorder="1" applyAlignment="1">
      <alignment horizontal="center"/>
    </xf>
    <xf numFmtId="0" fontId="11" fillId="2" borderId="24" xfId="0" applyFont="1" applyFill="1" applyBorder="1"/>
    <xf numFmtId="165" fontId="9" fillId="2" borderId="27" xfId="2" applyNumberFormat="1" applyFont="1" applyFill="1" applyBorder="1"/>
    <xf numFmtId="165" fontId="11" fillId="2" borderId="24" xfId="1" applyNumberFormat="1" applyFont="1" applyFill="1" applyBorder="1"/>
    <xf numFmtId="165" fontId="0" fillId="2" borderId="28" xfId="1" applyNumberFormat="1" applyFont="1" applyFill="1" applyBorder="1"/>
    <xf numFmtId="0" fontId="9" fillId="2" borderId="29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left"/>
    </xf>
    <xf numFmtId="165" fontId="9" fillId="2" borderId="29" xfId="2" applyNumberFormat="1" applyFont="1" applyFill="1" applyBorder="1"/>
    <xf numFmtId="165" fontId="0" fillId="2" borderId="30" xfId="1" applyNumberFormat="1" applyFont="1" applyFill="1" applyBorder="1"/>
    <xf numFmtId="0" fontId="11" fillId="2" borderId="20" xfId="0" applyFont="1" applyFill="1" applyBorder="1"/>
    <xf numFmtId="0" fontId="9" fillId="2" borderId="20" xfId="0" applyFont="1" applyFill="1" applyBorder="1"/>
    <xf numFmtId="0" fontId="9" fillId="2" borderId="20" xfId="3" applyFont="1" applyFill="1" applyBorder="1" applyAlignment="1">
      <alignment wrapText="1"/>
    </xf>
    <xf numFmtId="0" fontId="9" fillId="2" borderId="17" xfId="3" applyFont="1" applyFill="1" applyBorder="1" applyAlignment="1">
      <alignment wrapText="1"/>
    </xf>
    <xf numFmtId="165" fontId="11" fillId="2" borderId="17" xfId="1" applyNumberFormat="1" applyFont="1" applyFill="1" applyBorder="1"/>
    <xf numFmtId="0" fontId="9" fillId="2" borderId="26" xfId="3" applyFont="1" applyFill="1" applyBorder="1" applyAlignment="1">
      <alignment wrapText="1"/>
    </xf>
    <xf numFmtId="165" fontId="9" fillId="2" borderId="0" xfId="2" applyNumberFormat="1" applyFont="1" applyFill="1" applyBorder="1"/>
    <xf numFmtId="165" fontId="9" fillId="2" borderId="4" xfId="2" applyNumberFormat="1" applyFont="1" applyFill="1" applyBorder="1"/>
    <xf numFmtId="165" fontId="11" fillId="2" borderId="26" xfId="1" applyNumberFormat="1" applyFont="1" applyFill="1" applyBorder="1"/>
    <xf numFmtId="0" fontId="8" fillId="3" borderId="6" xfId="0" applyFont="1" applyFill="1" applyBorder="1" applyAlignment="1">
      <alignment horizontal="center"/>
    </xf>
    <xf numFmtId="165" fontId="13" fillId="3" borderId="12" xfId="2" applyNumberFormat="1" applyFont="1" applyFill="1" applyBorder="1"/>
    <xf numFmtId="165" fontId="13" fillId="3" borderId="10" xfId="2" applyNumberFormat="1" applyFont="1" applyFill="1" applyBorder="1"/>
    <xf numFmtId="0" fontId="9" fillId="2" borderId="24" xfId="0" applyFont="1" applyFill="1" applyBorder="1" applyAlignment="1">
      <alignment horizontal="center"/>
    </xf>
    <xf numFmtId="165" fontId="9" fillId="2" borderId="24" xfId="2" applyNumberFormat="1" applyFont="1" applyFill="1" applyBorder="1"/>
    <xf numFmtId="165" fontId="0" fillId="2" borderId="31" xfId="0" applyNumberFormat="1" applyFont="1" applyFill="1" applyBorder="1" applyAlignment="1">
      <alignment horizontal="right" vertical="center" wrapText="1"/>
    </xf>
    <xf numFmtId="0" fontId="11" fillId="2" borderId="22" xfId="0" applyFont="1" applyFill="1" applyBorder="1" applyAlignment="1">
      <alignment horizontal="left" vertical="center" wrapText="1"/>
    </xf>
    <xf numFmtId="165" fontId="11" fillId="2" borderId="20" xfId="0" applyNumberFormat="1" applyFont="1" applyFill="1" applyBorder="1" applyAlignment="1">
      <alignment horizontal="righ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0" xfId="0" applyFont="1" applyBorder="1" applyAlignment="1">
      <alignment vertical="center" wrapText="1"/>
    </xf>
    <xf numFmtId="0" fontId="11" fillId="0" borderId="20" xfId="0" applyFont="1" applyFill="1" applyBorder="1" applyAlignment="1">
      <alignment horizontal="left" vertical="center" wrapText="1"/>
    </xf>
    <xf numFmtId="165" fontId="11" fillId="2" borderId="22" xfId="0" applyNumberFormat="1" applyFont="1" applyFill="1" applyBorder="1" applyAlignment="1">
      <alignment horizontal="right" vertical="center" wrapText="1"/>
    </xf>
    <xf numFmtId="0" fontId="11" fillId="0" borderId="26" xfId="0" applyFont="1" applyFill="1" applyBorder="1" applyAlignment="1">
      <alignment horizontal="left" vertical="center" wrapText="1"/>
    </xf>
    <xf numFmtId="0" fontId="11" fillId="2" borderId="29" xfId="0" applyFont="1" applyFill="1" applyBorder="1"/>
    <xf numFmtId="165" fontId="16" fillId="2" borderId="28" xfId="2" applyNumberFormat="1" applyFont="1" applyFill="1" applyBorder="1"/>
    <xf numFmtId="165" fontId="16" fillId="2" borderId="30" xfId="2" applyNumberFormat="1" applyFont="1" applyFill="1" applyBorder="1"/>
    <xf numFmtId="0" fontId="11" fillId="2" borderId="23" xfId="0" applyFont="1" applyFill="1" applyBorder="1"/>
    <xf numFmtId="43" fontId="16" fillId="2" borderId="24" xfId="2" applyNumberFormat="1" applyFont="1" applyFill="1" applyBorder="1" applyAlignment="1">
      <alignment horizontal="right" vertical="top" wrapText="1"/>
    </xf>
    <xf numFmtId="165" fontId="16" fillId="2" borderId="28" xfId="2" applyNumberFormat="1" applyFont="1" applyFill="1" applyBorder="1" applyAlignment="1">
      <alignment horizontal="right" vertical="top" wrapText="1"/>
    </xf>
    <xf numFmtId="43" fontId="16" fillId="2" borderId="20" xfId="2" applyNumberFormat="1" applyFont="1" applyFill="1" applyBorder="1" applyAlignment="1">
      <alignment horizontal="right" vertical="top" wrapText="1"/>
    </xf>
    <xf numFmtId="165" fontId="16" fillId="2" borderId="30" xfId="2" applyNumberFormat="1" applyFont="1" applyFill="1" applyBorder="1" applyAlignment="1">
      <alignment horizontal="right" vertical="top" wrapText="1"/>
    </xf>
    <xf numFmtId="165" fontId="16" fillId="2" borderId="20" xfId="1" applyNumberFormat="1" applyFont="1" applyFill="1" applyBorder="1" applyAlignment="1">
      <alignment horizontal="right" vertical="top" wrapText="1"/>
    </xf>
    <xf numFmtId="165" fontId="9" fillId="2" borderId="23" xfId="2" applyNumberFormat="1" applyFont="1" applyFill="1" applyBorder="1"/>
    <xf numFmtId="165" fontId="9" fillId="2" borderId="22" xfId="2" applyNumberFormat="1" applyFont="1" applyFill="1" applyBorder="1"/>
    <xf numFmtId="165" fontId="11" fillId="2" borderId="22" xfId="1" applyNumberFormat="1" applyFont="1" applyFill="1" applyBorder="1"/>
    <xf numFmtId="0" fontId="17" fillId="3" borderId="9" xfId="0" applyFont="1" applyFill="1" applyBorder="1" applyAlignment="1">
      <alignment horizontal="center"/>
    </xf>
    <xf numFmtId="0" fontId="18" fillId="0" borderId="24" xfId="0" applyFont="1" applyBorder="1"/>
    <xf numFmtId="165" fontId="0" fillId="0" borderId="28" xfId="1" applyNumberFormat="1" applyFont="1" applyBorder="1"/>
    <xf numFmtId="0" fontId="13" fillId="3" borderId="8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165" fontId="13" fillId="3" borderId="9" xfId="1" applyNumberFormat="1" applyFont="1" applyFill="1" applyBorder="1" applyAlignment="1">
      <alignment horizontal="center"/>
    </xf>
    <xf numFmtId="43" fontId="13" fillId="3" borderId="13" xfId="1" applyFont="1" applyFill="1" applyBorder="1"/>
    <xf numFmtId="0" fontId="11" fillId="2" borderId="27" xfId="0" applyFont="1" applyFill="1" applyBorder="1"/>
    <xf numFmtId="165" fontId="11" fillId="2" borderId="24" xfId="1" applyNumberFormat="1" applyFont="1" applyFill="1" applyBorder="1" applyAlignment="1">
      <alignment horizontal="right"/>
    </xf>
    <xf numFmtId="165" fontId="11" fillId="2" borderId="20" xfId="1" applyNumberFormat="1" applyFont="1" applyFill="1" applyBorder="1" applyAlignment="1">
      <alignment horizontal="right"/>
    </xf>
    <xf numFmtId="165" fontId="0" fillId="0" borderId="30" xfId="1" applyNumberFormat="1" applyFont="1" applyBorder="1" applyAlignment="1">
      <alignment horizontal="center"/>
    </xf>
    <xf numFmtId="0" fontId="11" fillId="2" borderId="32" xfId="0" applyFont="1" applyFill="1" applyBorder="1"/>
    <xf numFmtId="0" fontId="11" fillId="0" borderId="33" xfId="0" applyFont="1" applyBorder="1"/>
    <xf numFmtId="165" fontId="9" fillId="2" borderId="26" xfId="2" applyNumberFormat="1" applyFont="1" applyFill="1" applyBorder="1"/>
    <xf numFmtId="165" fontId="11" fillId="0" borderId="12" xfId="1" applyNumberFormat="1" applyFont="1" applyBorder="1" applyAlignment="1">
      <alignment horizontal="center"/>
    </xf>
    <xf numFmtId="165" fontId="13" fillId="3" borderId="8" xfId="2" applyNumberFormat="1" applyFont="1" applyFill="1" applyBorder="1"/>
    <xf numFmtId="0" fontId="19" fillId="0" borderId="20" xfId="0" applyFont="1" applyBorder="1"/>
    <xf numFmtId="165" fontId="0" fillId="0" borderId="20" xfId="1" applyNumberFormat="1" applyFont="1" applyBorder="1"/>
    <xf numFmtId="0" fontId="9" fillId="2" borderId="23" xfId="0" applyFont="1" applyFill="1" applyBorder="1"/>
    <xf numFmtId="165" fontId="9" fillId="2" borderId="18" xfId="1" applyNumberFormat="1" applyFont="1" applyFill="1" applyBorder="1"/>
    <xf numFmtId="3" fontId="16" fillId="0" borderId="24" xfId="0" applyNumberFormat="1" applyFont="1" applyFill="1" applyBorder="1"/>
    <xf numFmtId="3" fontId="16" fillId="0" borderId="18" xfId="0" applyNumberFormat="1" applyFont="1" applyFill="1" applyBorder="1"/>
    <xf numFmtId="165" fontId="5" fillId="4" borderId="8" xfId="1" applyNumberFormat="1" applyFont="1" applyFill="1" applyBorder="1"/>
    <xf numFmtId="165" fontId="2" fillId="4" borderId="13" xfId="1" applyNumberFormat="1" applyFont="1" applyFill="1" applyBorder="1"/>
    <xf numFmtId="165" fontId="2" fillId="4" borderId="9" xfId="1" applyNumberFormat="1" applyFont="1" applyFill="1" applyBorder="1"/>
    <xf numFmtId="0" fontId="5" fillId="0" borderId="11" xfId="0" applyFont="1" applyFill="1" applyBorder="1" applyAlignment="1"/>
    <xf numFmtId="0" fontId="5" fillId="4" borderId="14" xfId="0" applyFont="1" applyFill="1" applyBorder="1" applyAlignment="1">
      <alignment horizontal="left"/>
    </xf>
    <xf numFmtId="0" fontId="8" fillId="4" borderId="0" xfId="0" applyFont="1" applyFill="1" applyBorder="1"/>
    <xf numFmtId="165" fontId="5" fillId="4" borderId="14" xfId="1" applyNumberFormat="1" applyFont="1" applyFill="1" applyBorder="1"/>
    <xf numFmtId="165" fontId="5" fillId="4" borderId="17" xfId="1" applyNumberFormat="1" applyFont="1" applyFill="1" applyBorder="1" applyAlignment="1">
      <alignment horizontal="right"/>
    </xf>
    <xf numFmtId="165" fontId="2" fillId="4" borderId="0" xfId="1" applyNumberFormat="1" applyFont="1" applyFill="1" applyBorder="1"/>
    <xf numFmtId="166" fontId="5" fillId="4" borderId="17" xfId="0" applyNumberFormat="1" applyFont="1" applyFill="1" applyBorder="1"/>
    <xf numFmtId="0" fontId="5" fillId="0" borderId="4" xfId="0" applyFont="1" applyFill="1" applyBorder="1" applyAlignment="1"/>
    <xf numFmtId="0" fontId="5" fillId="2" borderId="20" xfId="0" applyFont="1" applyFill="1" applyBorder="1" applyAlignment="1">
      <alignment horizontal="left"/>
    </xf>
    <xf numFmtId="0" fontId="8" fillId="2" borderId="21" xfId="0" applyFont="1" applyFill="1" applyBorder="1"/>
    <xf numFmtId="165" fontId="5" fillId="2" borderId="20" xfId="1" applyNumberFormat="1" applyFont="1" applyFill="1" applyBorder="1"/>
    <xf numFmtId="165" fontId="5" fillId="2" borderId="20" xfId="1" applyNumberFormat="1" applyFont="1" applyFill="1" applyBorder="1" applyAlignment="1">
      <alignment horizontal="right"/>
    </xf>
    <xf numFmtId="166" fontId="5" fillId="2" borderId="20" xfId="0" applyNumberFormat="1" applyFont="1" applyFill="1" applyBorder="1"/>
    <xf numFmtId="0" fontId="5" fillId="4" borderId="12" xfId="0" applyFont="1" applyFill="1" applyBorder="1" applyAlignment="1">
      <alignment horizontal="left"/>
    </xf>
    <xf numFmtId="0" fontId="8" fillId="4" borderId="6" xfId="0" applyFont="1" applyFill="1" applyBorder="1"/>
    <xf numFmtId="165" fontId="5" fillId="4" borderId="12" xfId="1" applyNumberFormat="1" applyFont="1" applyFill="1" applyBorder="1"/>
    <xf numFmtId="165" fontId="2" fillId="4" borderId="12" xfId="1" applyNumberFormat="1" applyFont="1" applyFill="1" applyBorder="1"/>
    <xf numFmtId="165" fontId="2" fillId="4" borderId="6" xfId="1" applyNumberFormat="1" applyFont="1" applyFill="1" applyBorder="1"/>
    <xf numFmtId="166" fontId="5" fillId="4" borderId="12" xfId="0" applyNumberFormat="1" applyFont="1" applyFill="1" applyBorder="1"/>
    <xf numFmtId="0" fontId="5" fillId="4" borderId="17" xfId="0" applyFont="1" applyFill="1" applyBorder="1" applyAlignment="1">
      <alignment horizontal="left"/>
    </xf>
    <xf numFmtId="0" fontId="8" fillId="4" borderId="0" xfId="0" applyFont="1" applyFill="1" applyBorder="1" applyAlignment="1">
      <alignment wrapText="1"/>
    </xf>
    <xf numFmtId="165" fontId="5" fillId="4" borderId="4" xfId="1" applyNumberFormat="1" applyFont="1" applyFill="1" applyBorder="1"/>
    <xf numFmtId="165" fontId="2" fillId="4" borderId="17" xfId="1" applyNumberFormat="1" applyFont="1" applyFill="1" applyBorder="1"/>
    <xf numFmtId="0" fontId="8" fillId="4" borderId="9" xfId="0" applyFont="1" applyFill="1" applyBorder="1" applyAlignment="1">
      <alignment wrapText="1"/>
    </xf>
    <xf numFmtId="166" fontId="5" fillId="4" borderId="13" xfId="0" applyNumberFormat="1" applyFont="1" applyFill="1" applyBorder="1"/>
    <xf numFmtId="0" fontId="5" fillId="5" borderId="8" xfId="0" applyFont="1" applyFill="1" applyBorder="1" applyAlignment="1">
      <alignment horizontal="center"/>
    </xf>
    <xf numFmtId="0" fontId="5" fillId="3" borderId="13" xfId="0" applyFont="1" applyFill="1" applyBorder="1"/>
    <xf numFmtId="0" fontId="8" fillId="3" borderId="9" xfId="0" applyFont="1" applyFill="1" applyBorder="1"/>
    <xf numFmtId="165" fontId="5" fillId="3" borderId="13" xfId="1" applyNumberFormat="1" applyFont="1" applyFill="1" applyBorder="1"/>
    <xf numFmtId="165" fontId="5" fillId="3" borderId="9" xfId="1" applyNumberFormat="1" applyFont="1" applyFill="1" applyBorder="1"/>
    <xf numFmtId="166" fontId="5" fillId="3" borderId="13" xfId="0" applyNumberFormat="1" applyFont="1" applyFill="1" applyBorder="1"/>
    <xf numFmtId="0" fontId="5" fillId="0" borderId="1" xfId="0" applyFont="1" applyFill="1" applyBorder="1" applyAlignment="1"/>
    <xf numFmtId="165" fontId="5" fillId="4" borderId="13" xfId="1" applyNumberFormat="1" applyFont="1" applyFill="1" applyBorder="1" applyAlignment="1">
      <alignment horizontal="right"/>
    </xf>
    <xf numFmtId="165" fontId="5" fillId="4" borderId="9" xfId="1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166" fontId="2" fillId="0" borderId="17" xfId="0" applyNumberFormat="1" applyFont="1" applyFill="1" applyBorder="1"/>
    <xf numFmtId="0" fontId="19" fillId="0" borderId="21" xfId="0" applyFont="1" applyFill="1" applyBorder="1"/>
    <xf numFmtId="166" fontId="2" fillId="2" borderId="18" xfId="0" applyNumberFormat="1" applyFont="1" applyFill="1" applyBorder="1"/>
    <xf numFmtId="166" fontId="2" fillId="0" borderId="20" xfId="0" applyNumberFormat="1" applyFont="1" applyFill="1" applyBorder="1"/>
    <xf numFmtId="165" fontId="2" fillId="2" borderId="20" xfId="1" applyNumberFormat="1" applyFont="1" applyFill="1" applyBorder="1" applyAlignment="1">
      <alignment horizontal="right"/>
    </xf>
    <xf numFmtId="43" fontId="6" fillId="0" borderId="21" xfId="2" applyFont="1" applyFill="1" applyBorder="1"/>
    <xf numFmtId="165" fontId="2" fillId="6" borderId="20" xfId="1" applyNumberFormat="1" applyFont="1" applyFill="1" applyBorder="1" applyAlignment="1">
      <alignment horizontal="right"/>
    </xf>
    <xf numFmtId="166" fontId="2" fillId="0" borderId="18" xfId="0" applyNumberFormat="1" applyFont="1" applyFill="1" applyBorder="1"/>
    <xf numFmtId="165" fontId="2" fillId="2" borderId="19" xfId="1" applyNumberFormat="1" applyFont="1" applyFill="1" applyBorder="1" applyAlignment="1">
      <alignment horizontal="right"/>
    </xf>
    <xf numFmtId="43" fontId="2" fillId="0" borderId="18" xfId="1" applyFont="1" applyFill="1" applyBorder="1" applyAlignment="1">
      <alignment horizontal="center"/>
    </xf>
    <xf numFmtId="165" fontId="2" fillId="2" borderId="21" xfId="1" applyNumberFormat="1" applyFont="1" applyFill="1" applyBorder="1" applyAlignment="1">
      <alignment horizontal="right"/>
    </xf>
    <xf numFmtId="43" fontId="2" fillId="0" borderId="20" xfId="1" applyFont="1" applyFill="1" applyBorder="1" applyAlignment="1">
      <alignment horizontal="center"/>
    </xf>
    <xf numFmtId="166" fontId="2" fillId="0" borderId="22" xfId="0" applyNumberFormat="1" applyFont="1" applyFill="1" applyBorder="1"/>
    <xf numFmtId="165" fontId="2" fillId="2" borderId="23" xfId="1" applyNumberFormat="1" applyFont="1" applyFill="1" applyBorder="1" applyAlignment="1">
      <alignment horizontal="right"/>
    </xf>
    <xf numFmtId="43" fontId="2" fillId="0" borderId="22" xfId="1" applyFont="1" applyFill="1" applyBorder="1" applyAlignment="1">
      <alignment horizontal="center"/>
    </xf>
    <xf numFmtId="165" fontId="2" fillId="4" borderId="9" xfId="1" applyNumberFormat="1" applyFont="1" applyFill="1" applyBorder="1" applyAlignment="1">
      <alignment horizontal="right"/>
    </xf>
    <xf numFmtId="165" fontId="2" fillId="4" borderId="13" xfId="1" applyNumberFormat="1" applyFont="1" applyFill="1" applyBorder="1" applyAlignment="1">
      <alignment horizontal="right"/>
    </xf>
    <xf numFmtId="0" fontId="0" fillId="2" borderId="25" xfId="0" applyFont="1" applyFill="1" applyBorder="1"/>
    <xf numFmtId="165" fontId="2" fillId="6" borderId="19" xfId="1" applyNumberFormat="1" applyFont="1" applyFill="1" applyBorder="1" applyAlignment="1">
      <alignment horizontal="right"/>
    </xf>
    <xf numFmtId="165" fontId="2" fillId="6" borderId="18" xfId="1" applyNumberFormat="1" applyFont="1" applyFill="1" applyBorder="1" applyAlignment="1">
      <alignment horizontal="right"/>
    </xf>
    <xf numFmtId="3" fontId="0" fillId="0" borderId="28" xfId="0" applyNumberFormat="1" applyFont="1" applyBorder="1"/>
    <xf numFmtId="0" fontId="0" fillId="2" borderId="21" xfId="0" applyFont="1" applyFill="1" applyBorder="1"/>
    <xf numFmtId="165" fontId="2" fillId="6" borderId="21" xfId="1" applyNumberFormat="1" applyFont="1" applyFill="1" applyBorder="1" applyAlignment="1">
      <alignment horizontal="right"/>
    </xf>
    <xf numFmtId="3" fontId="0" fillId="0" borderId="30" xfId="0" applyNumberFormat="1" applyFont="1" applyBorder="1"/>
    <xf numFmtId="165" fontId="2" fillId="4" borderId="34" xfId="1" applyNumberFormat="1" applyFont="1" applyFill="1" applyBorder="1"/>
    <xf numFmtId="165" fontId="2" fillId="4" borderId="35" xfId="1" applyNumberFormat="1" applyFont="1" applyFill="1" applyBorder="1"/>
    <xf numFmtId="43" fontId="5" fillId="4" borderId="13" xfId="1" applyFont="1" applyFill="1" applyBorder="1"/>
    <xf numFmtId="0" fontId="5" fillId="3" borderId="8" xfId="0" applyFont="1" applyFill="1" applyBorder="1" applyAlignment="1"/>
    <xf numFmtId="0" fontId="2" fillId="2" borderId="17" xfId="0" applyFont="1" applyFill="1" applyBorder="1" applyAlignment="1">
      <alignment horizontal="right"/>
    </xf>
    <xf numFmtId="0" fontId="6" fillId="2" borderId="0" xfId="0" applyFont="1" applyFill="1" applyBorder="1"/>
    <xf numFmtId="165" fontId="2" fillId="2" borderId="17" xfId="1" applyNumberFormat="1" applyFont="1" applyFill="1" applyBorder="1"/>
    <xf numFmtId="165" fontId="2" fillId="2" borderId="0" xfId="1" applyNumberFormat="1" applyFont="1" applyFill="1" applyBorder="1"/>
    <xf numFmtId="165" fontId="2" fillId="2" borderId="17" xfId="1" applyNumberFormat="1" applyFont="1" applyFill="1" applyBorder="1" applyAlignment="1">
      <alignment horizontal="center"/>
    </xf>
    <xf numFmtId="166" fontId="2" fillId="2" borderId="17" xfId="0" applyNumberFormat="1" applyFont="1" applyFill="1" applyBorder="1"/>
    <xf numFmtId="43" fontId="8" fillId="4" borderId="9" xfId="1" applyFont="1" applyFill="1" applyBorder="1"/>
    <xf numFmtId="0" fontId="2" fillId="2" borderId="18" xfId="0" applyFont="1" applyFill="1" applyBorder="1" applyAlignment="1">
      <alignment horizontal="right"/>
    </xf>
    <xf numFmtId="0" fontId="19" fillId="0" borderId="24" xfId="0" applyFont="1" applyBorder="1" applyAlignment="1">
      <alignment horizontal="left"/>
    </xf>
    <xf numFmtId="166" fontId="2" fillId="2" borderId="24" xfId="0" applyNumberFormat="1" applyFont="1" applyFill="1" applyBorder="1"/>
    <xf numFmtId="0" fontId="2" fillId="2" borderId="20" xfId="0" applyFont="1" applyFill="1" applyBorder="1" applyAlignment="1">
      <alignment horizontal="right"/>
    </xf>
    <xf numFmtId="0" fontId="19" fillId="0" borderId="20" xfId="0" applyFont="1" applyBorder="1" applyAlignment="1">
      <alignment horizontal="left"/>
    </xf>
    <xf numFmtId="43" fontId="6" fillId="2" borderId="20" xfId="2" applyFont="1" applyFill="1" applyBorder="1" applyAlignment="1">
      <alignment horizontal="left"/>
    </xf>
    <xf numFmtId="165" fontId="20" fillId="2" borderId="20" xfId="0" applyNumberFormat="1" applyFont="1" applyFill="1" applyBorder="1"/>
    <xf numFmtId="0" fontId="19" fillId="0" borderId="26" xfId="0" applyFont="1" applyBorder="1" applyAlignment="1">
      <alignment horizontal="left"/>
    </xf>
    <xf numFmtId="166" fontId="2" fillId="2" borderId="26" xfId="0" applyNumberFormat="1" applyFont="1" applyFill="1" applyBorder="1"/>
    <xf numFmtId="43" fontId="6" fillId="2" borderId="19" xfId="1" applyFont="1" applyFill="1" applyBorder="1"/>
    <xf numFmtId="165" fontId="2" fillId="2" borderId="19" xfId="1" applyNumberFormat="1" applyFont="1" applyFill="1" applyBorder="1"/>
    <xf numFmtId="165" fontId="2" fillId="2" borderId="18" xfId="1" applyNumberFormat="1" applyFont="1" applyFill="1" applyBorder="1" applyAlignment="1">
      <alignment horizontal="right"/>
    </xf>
    <xf numFmtId="165" fontId="2" fillId="2" borderId="18" xfId="1" applyNumberFormat="1" applyFont="1" applyFill="1" applyBorder="1"/>
    <xf numFmtId="43" fontId="6" fillId="2" borderId="21" xfId="1" applyFont="1" applyFill="1" applyBorder="1"/>
    <xf numFmtId="0" fontId="2" fillId="2" borderId="22" xfId="0" applyFont="1" applyFill="1" applyBorder="1" applyAlignment="1">
      <alignment horizontal="right"/>
    </xf>
    <xf numFmtId="43" fontId="6" fillId="2" borderId="23" xfId="1" applyFont="1" applyFill="1" applyBorder="1"/>
    <xf numFmtId="165" fontId="2" fillId="2" borderId="22" xfId="1" applyNumberFormat="1" applyFont="1" applyFill="1" applyBorder="1" applyAlignment="1">
      <alignment horizontal="right"/>
    </xf>
    <xf numFmtId="43" fontId="8" fillId="4" borderId="9" xfId="1" applyFont="1" applyFill="1" applyBorder="1" applyAlignment="1"/>
    <xf numFmtId="165" fontId="2" fillId="2" borderId="24" xfId="1" applyNumberFormat="1" applyFont="1" applyFill="1" applyBorder="1" applyAlignment="1">
      <alignment horizontal="right"/>
    </xf>
    <xf numFmtId="166" fontId="0" fillId="0" borderId="30" xfId="1" applyNumberFormat="1" applyFont="1" applyBorder="1"/>
    <xf numFmtId="0" fontId="9" fillId="2" borderId="36" xfId="0" applyFont="1" applyFill="1" applyBorder="1" applyAlignment="1">
      <alignment horizontal="left" wrapText="1"/>
    </xf>
    <xf numFmtId="165" fontId="2" fillId="2" borderId="12" xfId="1" applyNumberFormat="1" applyFont="1" applyFill="1" applyBorder="1" applyAlignment="1">
      <alignment horizontal="right"/>
    </xf>
    <xf numFmtId="166" fontId="0" fillId="0" borderId="5" xfId="1" applyNumberFormat="1" applyFont="1" applyBorder="1"/>
    <xf numFmtId="166" fontId="5" fillId="4" borderId="13" xfId="1" applyNumberFormat="1" applyFont="1" applyFill="1" applyBorder="1"/>
    <xf numFmtId="0" fontId="21" fillId="0" borderId="0" xfId="0" applyFont="1"/>
    <xf numFmtId="0" fontId="19" fillId="0" borderId="0" xfId="0" applyFont="1"/>
    <xf numFmtId="166" fontId="21" fillId="0" borderId="0" xfId="0" applyNumberFormat="1" applyFont="1"/>
    <xf numFmtId="0" fontId="5" fillId="0" borderId="4" xfId="0" applyFont="1" applyFill="1" applyBorder="1" applyAlignment="1">
      <alignment horizontal="center"/>
    </xf>
    <xf numFmtId="165" fontId="9" fillId="2" borderId="22" xfId="1" applyNumberFormat="1" applyFont="1" applyFill="1" applyBorder="1"/>
    <xf numFmtId="0" fontId="5" fillId="0" borderId="8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3" fontId="5" fillId="0" borderId="6" xfId="1" applyFont="1" applyFill="1" applyBorder="1" applyAlignment="1">
      <alignment horizontal="left"/>
    </xf>
    <xf numFmtId="43" fontId="5" fillId="0" borderId="7" xfId="1" applyFont="1" applyFill="1" applyBorder="1" applyAlignment="1">
      <alignment horizontal="left"/>
    </xf>
    <xf numFmtId="0" fontId="7" fillId="0" borderId="1" xfId="0" applyFont="1" applyFill="1" applyBorder="1" applyAlignment="1">
      <alignment vertical="center" textRotation="17" wrapText="1"/>
    </xf>
    <xf numFmtId="0" fontId="2" fillId="0" borderId="3" xfId="0" applyFont="1" applyFill="1" applyBorder="1" applyAlignment="1">
      <alignment textRotation="17"/>
    </xf>
    <xf numFmtId="0" fontId="2" fillId="0" borderId="11" xfId="0" applyFont="1" applyFill="1" applyBorder="1" applyAlignment="1">
      <alignment textRotation="17"/>
    </xf>
    <xf numFmtId="0" fontId="2" fillId="0" borderId="7" xfId="0" applyFont="1" applyFill="1" applyBorder="1" applyAlignment="1">
      <alignment textRotation="17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8"/>
  <sheetViews>
    <sheetView tabSelected="1" zoomScaleNormal="100" workbookViewId="0">
      <selection activeCell="I7" sqref="I7"/>
    </sheetView>
  </sheetViews>
  <sheetFormatPr defaultRowHeight="15" x14ac:dyDescent="0.25"/>
  <cols>
    <col min="1" max="1" width="1.42578125" style="283" customWidth="1"/>
    <col min="2" max="2" width="6.42578125" style="283" customWidth="1"/>
    <col min="3" max="3" width="93.28515625" style="284" customWidth="1"/>
    <col min="4" max="4" width="13.140625" style="283" customWidth="1"/>
    <col min="5" max="5" width="13" style="283" customWidth="1"/>
    <col min="6" max="7" width="12.28515625" style="283" customWidth="1"/>
    <col min="8" max="8" width="13.5703125" style="283" customWidth="1"/>
  </cols>
  <sheetData>
    <row r="1" spans="1:8" x14ac:dyDescent="0.25">
      <c r="A1" s="1"/>
      <c r="B1" s="2"/>
      <c r="C1" s="3"/>
      <c r="D1" s="4"/>
      <c r="E1" s="4"/>
      <c r="F1" s="4"/>
      <c r="G1" s="292" t="s">
        <v>0</v>
      </c>
      <c r="H1" s="293"/>
    </row>
    <row r="2" spans="1:8" x14ac:dyDescent="0.25">
      <c r="A2" s="294" t="s">
        <v>1</v>
      </c>
      <c r="B2" s="295"/>
      <c r="C2" s="295"/>
      <c r="D2" s="295"/>
      <c r="E2" s="295"/>
      <c r="F2" s="295"/>
      <c r="G2" s="295"/>
      <c r="H2" s="296"/>
    </row>
    <row r="3" spans="1:8" ht="15.75" thickBot="1" x14ac:dyDescent="0.3">
      <c r="A3" s="5"/>
      <c r="B3" s="6"/>
      <c r="C3" s="7"/>
      <c r="D3" s="297"/>
      <c r="E3" s="297"/>
      <c r="F3" s="297"/>
      <c r="G3" s="297"/>
      <c r="H3" s="298"/>
    </row>
    <row r="4" spans="1:8" ht="15.75" thickBot="1" x14ac:dyDescent="0.3">
      <c r="A4" s="299"/>
      <c r="B4" s="300"/>
      <c r="C4" s="303" t="s">
        <v>2</v>
      </c>
      <c r="D4" s="305" t="s">
        <v>3</v>
      </c>
      <c r="E4" s="306"/>
      <c r="F4" s="306"/>
      <c r="G4" s="306"/>
      <c r="H4" s="307"/>
    </row>
    <row r="5" spans="1:8" ht="25.5" thickBot="1" x14ac:dyDescent="0.3">
      <c r="A5" s="301"/>
      <c r="B5" s="302"/>
      <c r="C5" s="304"/>
      <c r="D5" s="8" t="s">
        <v>4</v>
      </c>
      <c r="E5" s="9" t="s">
        <v>5</v>
      </c>
      <c r="F5" s="8" t="s">
        <v>6</v>
      </c>
      <c r="G5" s="10" t="s">
        <v>7</v>
      </c>
      <c r="H5" s="11" t="s">
        <v>8</v>
      </c>
    </row>
    <row r="6" spans="1:8" ht="15.75" thickBot="1" x14ac:dyDescent="0.3">
      <c r="A6" s="288"/>
      <c r="B6" s="289"/>
      <c r="C6" s="12" t="s">
        <v>9</v>
      </c>
      <c r="D6" s="13">
        <f>18508056+10954800</f>
        <v>29462856</v>
      </c>
      <c r="E6" s="14">
        <v>6950006</v>
      </c>
      <c r="F6" s="14">
        <v>21108027</v>
      </c>
      <c r="G6" s="14">
        <v>28271947</v>
      </c>
      <c r="H6" s="14">
        <f>+D6+E6+F6+G6</f>
        <v>85792836</v>
      </c>
    </row>
    <row r="7" spans="1:8" ht="15.75" thickBot="1" x14ac:dyDescent="0.3">
      <c r="A7" s="15"/>
      <c r="B7" s="16"/>
      <c r="C7" s="17" t="s">
        <v>10</v>
      </c>
      <c r="D7" s="18">
        <f>+D9</f>
        <v>25728589.399999999</v>
      </c>
      <c r="E7" s="14">
        <f>+D191+E191</f>
        <v>9164300</v>
      </c>
      <c r="F7" s="14">
        <f>+D238+F238</f>
        <v>22628000</v>
      </c>
      <c r="G7" s="19">
        <f>+G6</f>
        <v>28271947</v>
      </c>
      <c r="H7" s="18">
        <f>+D7+E7+F7+G7</f>
        <v>85792836.400000006</v>
      </c>
    </row>
    <row r="8" spans="1:8" ht="15.75" thickBot="1" x14ac:dyDescent="0.3">
      <c r="A8" s="20"/>
      <c r="B8" s="21"/>
      <c r="C8" s="22" t="s">
        <v>11</v>
      </c>
      <c r="D8" s="23">
        <v>10954800</v>
      </c>
      <c r="E8" s="24">
        <v>0</v>
      </c>
      <c r="F8" s="23">
        <v>0</v>
      </c>
      <c r="G8" s="24">
        <v>0</v>
      </c>
      <c r="H8" s="23">
        <f>+D8</f>
        <v>10954800</v>
      </c>
    </row>
    <row r="9" spans="1:8" ht="15.75" thickBot="1" x14ac:dyDescent="0.3">
      <c r="A9" s="25" t="s">
        <v>12</v>
      </c>
      <c r="B9" s="290" t="s">
        <v>13</v>
      </c>
      <c r="C9" s="290"/>
      <c r="D9" s="26">
        <f>+D10+D12+D89+D96+D184</f>
        <v>25728589.399999999</v>
      </c>
      <c r="E9" s="27"/>
      <c r="F9" s="26"/>
      <c r="G9" s="26">
        <f>+G12+G96+G184</f>
        <v>20291947</v>
      </c>
      <c r="H9" s="26">
        <f>+D9+G9</f>
        <v>46020536.399999999</v>
      </c>
    </row>
    <row r="10" spans="1:8" ht="15.75" thickBot="1" x14ac:dyDescent="0.3">
      <c r="A10" s="291"/>
      <c r="B10" s="28" t="s">
        <v>14</v>
      </c>
      <c r="C10" s="29" t="s">
        <v>15</v>
      </c>
      <c r="D10" s="30">
        <f>+D11</f>
        <v>4830000</v>
      </c>
      <c r="E10" s="31"/>
      <c r="F10" s="30"/>
      <c r="G10" s="30">
        <f>+G11</f>
        <v>0</v>
      </c>
      <c r="H10" s="30">
        <f>+D10</f>
        <v>4830000</v>
      </c>
    </row>
    <row r="11" spans="1:8" ht="15.75" thickBot="1" x14ac:dyDescent="0.3">
      <c r="A11" s="291"/>
      <c r="B11" s="32">
        <v>1</v>
      </c>
      <c r="C11" s="33" t="s">
        <v>16</v>
      </c>
      <c r="D11" s="34">
        <v>4830000</v>
      </c>
      <c r="E11" s="35"/>
      <c r="F11" s="34"/>
      <c r="G11" s="34">
        <v>0</v>
      </c>
      <c r="H11" s="34">
        <f>+D11</f>
        <v>4830000</v>
      </c>
    </row>
    <row r="12" spans="1:8" ht="15.75" thickBot="1" x14ac:dyDescent="0.3">
      <c r="A12" s="291"/>
      <c r="B12" s="36" t="s">
        <v>17</v>
      </c>
      <c r="C12" s="29" t="s">
        <v>18</v>
      </c>
      <c r="D12" s="30">
        <f>+D13+D19+D21+D24+D56+D60+D64+D68+D71+D74+D78</f>
        <v>9799699.9000000004</v>
      </c>
      <c r="E12" s="31"/>
      <c r="F12" s="30"/>
      <c r="G12" s="30">
        <f>+G24</f>
        <v>4338000</v>
      </c>
      <c r="H12" s="30">
        <f>+D12+G12</f>
        <v>14137699.9</v>
      </c>
    </row>
    <row r="13" spans="1:8" ht="15.75" thickBot="1" x14ac:dyDescent="0.3">
      <c r="A13" s="291"/>
      <c r="B13" s="36" t="s">
        <v>19</v>
      </c>
      <c r="C13" s="37" t="s">
        <v>20</v>
      </c>
      <c r="D13" s="38">
        <f>+D14+D15+D16+D17+D18</f>
        <v>385000</v>
      </c>
      <c r="E13" s="39"/>
      <c r="F13" s="38"/>
      <c r="G13" s="38">
        <v>0</v>
      </c>
      <c r="H13" s="38">
        <f>+D13</f>
        <v>385000</v>
      </c>
    </row>
    <row r="14" spans="1:8" x14ac:dyDescent="0.25">
      <c r="A14" s="291"/>
      <c r="B14" s="40">
        <v>1</v>
      </c>
      <c r="C14" s="41" t="s">
        <v>21</v>
      </c>
      <c r="D14" s="42">
        <v>100000</v>
      </c>
      <c r="E14" s="43"/>
      <c r="F14" s="44"/>
      <c r="G14" s="44">
        <v>0</v>
      </c>
      <c r="H14" s="42">
        <v>100000</v>
      </c>
    </row>
    <row r="15" spans="1:8" x14ac:dyDescent="0.25">
      <c r="A15" s="291"/>
      <c r="B15" s="45">
        <v>2</v>
      </c>
      <c r="C15" s="46" t="s">
        <v>22</v>
      </c>
      <c r="D15" s="47">
        <v>50000</v>
      </c>
      <c r="E15" s="48"/>
      <c r="F15" s="49"/>
      <c r="G15" s="49">
        <v>0</v>
      </c>
      <c r="H15" s="47">
        <v>50000</v>
      </c>
    </row>
    <row r="16" spans="1:8" x14ac:dyDescent="0.25">
      <c r="A16" s="291"/>
      <c r="B16" s="45">
        <v>3</v>
      </c>
      <c r="C16" s="46" t="s">
        <v>23</v>
      </c>
      <c r="D16" s="47">
        <v>100000</v>
      </c>
      <c r="E16" s="48"/>
      <c r="F16" s="49"/>
      <c r="G16" s="49">
        <v>0</v>
      </c>
      <c r="H16" s="47">
        <v>200000</v>
      </c>
    </row>
    <row r="17" spans="1:8" x14ac:dyDescent="0.25">
      <c r="A17" s="291"/>
      <c r="B17" s="45">
        <v>4</v>
      </c>
      <c r="C17" s="46" t="s">
        <v>24</v>
      </c>
      <c r="D17" s="47">
        <v>35000</v>
      </c>
      <c r="E17" s="48"/>
      <c r="F17" s="49"/>
      <c r="G17" s="49">
        <v>0</v>
      </c>
      <c r="H17" s="50">
        <v>35000</v>
      </c>
    </row>
    <row r="18" spans="1:8" ht="15.75" thickBot="1" x14ac:dyDescent="0.3">
      <c r="A18" s="291"/>
      <c r="B18" s="51">
        <v>5</v>
      </c>
      <c r="C18" s="52" t="s">
        <v>25</v>
      </c>
      <c r="D18" s="53">
        <v>100000</v>
      </c>
      <c r="E18" s="54"/>
      <c r="F18" s="55"/>
      <c r="G18" s="55">
        <v>0</v>
      </c>
      <c r="H18" s="56">
        <v>100000</v>
      </c>
    </row>
    <row r="19" spans="1:8" ht="15.75" thickBot="1" x14ac:dyDescent="0.3">
      <c r="A19" s="291"/>
      <c r="B19" s="36" t="s">
        <v>26</v>
      </c>
      <c r="C19" s="37" t="s">
        <v>27</v>
      </c>
      <c r="D19" s="38">
        <f>+D20</f>
        <v>40000</v>
      </c>
      <c r="E19" s="39"/>
      <c r="F19" s="38"/>
      <c r="G19" s="38">
        <v>0</v>
      </c>
      <c r="H19" s="38">
        <f>+D19</f>
        <v>40000</v>
      </c>
    </row>
    <row r="20" spans="1:8" ht="15.75" thickBot="1" x14ac:dyDescent="0.3">
      <c r="A20" s="291"/>
      <c r="B20" s="32">
        <v>2</v>
      </c>
      <c r="C20" s="33" t="s">
        <v>28</v>
      </c>
      <c r="D20" s="57">
        <v>40000</v>
      </c>
      <c r="E20" s="35"/>
      <c r="F20" s="34"/>
      <c r="G20" s="34">
        <v>0</v>
      </c>
      <c r="H20" s="58">
        <v>40000</v>
      </c>
    </row>
    <row r="21" spans="1:8" ht="15.75" thickBot="1" x14ac:dyDescent="0.3">
      <c r="A21" s="291"/>
      <c r="B21" s="36" t="s">
        <v>29</v>
      </c>
      <c r="C21" s="37" t="s">
        <v>30</v>
      </c>
      <c r="D21" s="38">
        <f>+D22+D23</f>
        <v>22000</v>
      </c>
      <c r="E21" s="39"/>
      <c r="F21" s="38"/>
      <c r="G21" s="38">
        <v>0</v>
      </c>
      <c r="H21" s="38">
        <v>50000</v>
      </c>
    </row>
    <row r="22" spans="1:8" x14ac:dyDescent="0.25">
      <c r="A22" s="291"/>
      <c r="B22" s="40">
        <v>1</v>
      </c>
      <c r="C22" s="41" t="s">
        <v>31</v>
      </c>
      <c r="D22" s="59">
        <v>20000</v>
      </c>
      <c r="E22" s="43"/>
      <c r="F22" s="44"/>
      <c r="G22" s="44">
        <v>0</v>
      </c>
      <c r="H22" s="42">
        <v>48000</v>
      </c>
    </row>
    <row r="23" spans="1:8" ht="15.75" thickBot="1" x14ac:dyDescent="0.3">
      <c r="A23" s="291"/>
      <c r="B23" s="51">
        <v>2</v>
      </c>
      <c r="C23" s="52" t="s">
        <v>32</v>
      </c>
      <c r="D23" s="60">
        <v>2000</v>
      </c>
      <c r="E23" s="54"/>
      <c r="F23" s="55"/>
      <c r="G23" s="55">
        <v>0</v>
      </c>
      <c r="H23" s="53">
        <v>2000</v>
      </c>
    </row>
    <row r="24" spans="1:8" ht="15.75" thickBot="1" x14ac:dyDescent="0.3">
      <c r="A24" s="291"/>
      <c r="B24" s="36" t="s">
        <v>33</v>
      </c>
      <c r="C24" s="37" t="s">
        <v>34</v>
      </c>
      <c r="D24" s="38">
        <f>+D25+D26+D27+D28+D29+D30+D31+D32+D33+D34+D35+D36+D37+D38+D39+D40+D41+D42+D43+D44+D45+D46+D47+D48+D49+D50+D51+D52+D53+D54+D55</f>
        <v>6023999.9000000004</v>
      </c>
      <c r="E24" s="39"/>
      <c r="F24" s="38"/>
      <c r="G24" s="38">
        <f>+G36+G37</f>
        <v>4338000</v>
      </c>
      <c r="H24" s="38">
        <f>+D24+G24</f>
        <v>10361999.9</v>
      </c>
    </row>
    <row r="25" spans="1:8" x14ac:dyDescent="0.25">
      <c r="A25" s="291"/>
      <c r="B25" s="61">
        <v>1</v>
      </c>
      <c r="C25" s="62" t="s">
        <v>149</v>
      </c>
      <c r="D25" s="63">
        <v>300000</v>
      </c>
      <c r="E25" s="43"/>
      <c r="F25" s="64"/>
      <c r="G25" s="65">
        <v>0</v>
      </c>
      <c r="H25" s="66">
        <f>+D25</f>
        <v>300000</v>
      </c>
    </row>
    <row r="26" spans="1:8" x14ac:dyDescent="0.25">
      <c r="A26" s="291"/>
      <c r="B26" s="45">
        <v>2</v>
      </c>
      <c r="C26" s="67" t="s">
        <v>35</v>
      </c>
      <c r="D26" s="68">
        <v>200000</v>
      </c>
      <c r="E26" s="48"/>
      <c r="F26" s="49"/>
      <c r="G26" s="48">
        <v>0</v>
      </c>
      <c r="H26" s="47">
        <f>+D26+G26</f>
        <v>200000</v>
      </c>
    </row>
    <row r="27" spans="1:8" x14ac:dyDescent="0.25">
      <c r="A27" s="291"/>
      <c r="B27" s="45">
        <v>3</v>
      </c>
      <c r="C27" s="67" t="s">
        <v>150</v>
      </c>
      <c r="D27" s="68">
        <v>20000</v>
      </c>
      <c r="E27" s="48"/>
      <c r="F27" s="49"/>
      <c r="G27" s="48">
        <v>0</v>
      </c>
      <c r="H27" s="47">
        <f t="shared" ref="H27:H55" si="0">+D27+G27</f>
        <v>20000</v>
      </c>
    </row>
    <row r="28" spans="1:8" x14ac:dyDescent="0.25">
      <c r="A28" s="291"/>
      <c r="B28" s="45">
        <v>4</v>
      </c>
      <c r="C28" s="67" t="s">
        <v>151</v>
      </c>
      <c r="D28" s="68">
        <v>20000</v>
      </c>
      <c r="E28" s="48"/>
      <c r="F28" s="49"/>
      <c r="G28" s="48">
        <v>0</v>
      </c>
      <c r="H28" s="47">
        <f t="shared" si="0"/>
        <v>20000</v>
      </c>
    </row>
    <row r="29" spans="1:8" x14ac:dyDescent="0.25">
      <c r="A29" s="291"/>
      <c r="B29" s="45">
        <v>5</v>
      </c>
      <c r="C29" s="67" t="s">
        <v>152</v>
      </c>
      <c r="D29" s="68">
        <v>40000</v>
      </c>
      <c r="E29" s="48"/>
      <c r="F29" s="49"/>
      <c r="G29" s="48">
        <v>0</v>
      </c>
      <c r="H29" s="47">
        <f t="shared" si="0"/>
        <v>40000</v>
      </c>
    </row>
    <row r="30" spans="1:8" x14ac:dyDescent="0.25">
      <c r="A30" s="291"/>
      <c r="B30" s="45">
        <v>6</v>
      </c>
      <c r="C30" s="67" t="s">
        <v>153</v>
      </c>
      <c r="D30" s="68">
        <v>100000</v>
      </c>
      <c r="E30" s="48"/>
      <c r="F30" s="49"/>
      <c r="G30" s="48"/>
      <c r="H30" s="47">
        <f t="shared" si="0"/>
        <v>100000</v>
      </c>
    </row>
    <row r="31" spans="1:8" x14ac:dyDescent="0.25">
      <c r="A31" s="291"/>
      <c r="B31" s="45">
        <v>7</v>
      </c>
      <c r="C31" s="67" t="s">
        <v>154</v>
      </c>
      <c r="D31" s="68">
        <v>150000</v>
      </c>
      <c r="E31" s="48"/>
      <c r="F31" s="49"/>
      <c r="G31" s="48">
        <v>0</v>
      </c>
      <c r="H31" s="47">
        <f t="shared" si="0"/>
        <v>150000</v>
      </c>
    </row>
    <row r="32" spans="1:8" x14ac:dyDescent="0.25">
      <c r="A32" s="291"/>
      <c r="B32" s="45">
        <v>9</v>
      </c>
      <c r="C32" s="67" t="s">
        <v>155</v>
      </c>
      <c r="D32" s="68">
        <v>296000</v>
      </c>
      <c r="E32" s="48"/>
      <c r="F32" s="49"/>
      <c r="G32" s="48">
        <v>0</v>
      </c>
      <c r="H32" s="47">
        <f t="shared" si="0"/>
        <v>296000</v>
      </c>
    </row>
    <row r="33" spans="1:8" x14ac:dyDescent="0.25">
      <c r="A33" s="291"/>
      <c r="B33" s="45">
        <v>10</v>
      </c>
      <c r="C33" s="67" t="s">
        <v>156</v>
      </c>
      <c r="D33" s="68">
        <v>200000</v>
      </c>
      <c r="E33" s="48"/>
      <c r="F33" s="49"/>
      <c r="G33" s="48">
        <v>0</v>
      </c>
      <c r="H33" s="47">
        <f t="shared" si="0"/>
        <v>200000</v>
      </c>
    </row>
    <row r="34" spans="1:8" x14ac:dyDescent="0.25">
      <c r="A34" s="291"/>
      <c r="B34" s="45">
        <v>12</v>
      </c>
      <c r="C34" s="69" t="s">
        <v>157</v>
      </c>
      <c r="D34" s="68">
        <v>300000</v>
      </c>
      <c r="E34" s="48"/>
      <c r="F34" s="49"/>
      <c r="G34" s="48">
        <v>0</v>
      </c>
      <c r="H34" s="47">
        <f t="shared" si="0"/>
        <v>300000</v>
      </c>
    </row>
    <row r="35" spans="1:8" x14ac:dyDescent="0.25">
      <c r="A35" s="291"/>
      <c r="B35" s="45">
        <v>13</v>
      </c>
      <c r="C35" s="69" t="s">
        <v>158</v>
      </c>
      <c r="D35" s="68">
        <v>250000</v>
      </c>
      <c r="E35" s="48"/>
      <c r="F35" s="49"/>
      <c r="G35" s="48">
        <v>0</v>
      </c>
      <c r="H35" s="47">
        <f t="shared" si="0"/>
        <v>250000</v>
      </c>
    </row>
    <row r="36" spans="1:8" x14ac:dyDescent="0.25">
      <c r="A36" s="291"/>
      <c r="B36" s="45">
        <v>14</v>
      </c>
      <c r="C36" s="70" t="s">
        <v>159</v>
      </c>
      <c r="D36" s="68">
        <v>0</v>
      </c>
      <c r="E36" s="48"/>
      <c r="F36" s="49"/>
      <c r="G36" s="48">
        <v>3200000</v>
      </c>
      <c r="H36" s="47">
        <f t="shared" si="0"/>
        <v>3200000</v>
      </c>
    </row>
    <row r="37" spans="1:8" x14ac:dyDescent="0.25">
      <c r="A37" s="291"/>
      <c r="B37" s="45">
        <v>15</v>
      </c>
      <c r="C37" s="71" t="s">
        <v>160</v>
      </c>
      <c r="D37" s="68">
        <v>2862000</v>
      </c>
      <c r="E37" s="72"/>
      <c r="F37" s="73"/>
      <c r="G37" s="72">
        <v>1138000</v>
      </c>
      <c r="H37" s="47">
        <f t="shared" si="0"/>
        <v>4000000</v>
      </c>
    </row>
    <row r="38" spans="1:8" x14ac:dyDescent="0.25">
      <c r="A38" s="291"/>
      <c r="B38" s="45">
        <v>16</v>
      </c>
      <c r="C38" s="74" t="s">
        <v>161</v>
      </c>
      <c r="D38" s="75">
        <v>100000</v>
      </c>
      <c r="E38" s="76"/>
      <c r="F38" s="77"/>
      <c r="G38" s="76"/>
      <c r="H38" s="47">
        <f t="shared" si="0"/>
        <v>100000</v>
      </c>
    </row>
    <row r="39" spans="1:8" x14ac:dyDescent="0.25">
      <c r="A39" s="291"/>
      <c r="B39" s="45">
        <v>17</v>
      </c>
      <c r="C39" s="74" t="s">
        <v>36</v>
      </c>
      <c r="D39" s="75">
        <v>100000</v>
      </c>
      <c r="E39" s="76"/>
      <c r="F39" s="77"/>
      <c r="G39" s="76"/>
      <c r="H39" s="47">
        <f t="shared" si="0"/>
        <v>100000</v>
      </c>
    </row>
    <row r="40" spans="1:8" x14ac:dyDescent="0.25">
      <c r="A40" s="291"/>
      <c r="B40" s="45">
        <v>18</v>
      </c>
      <c r="C40" s="74" t="s">
        <v>37</v>
      </c>
      <c r="D40" s="75">
        <v>20000</v>
      </c>
      <c r="E40" s="76"/>
      <c r="F40" s="77"/>
      <c r="G40" s="76"/>
      <c r="H40" s="47">
        <f t="shared" si="0"/>
        <v>20000</v>
      </c>
    </row>
    <row r="41" spans="1:8" x14ac:dyDescent="0.25">
      <c r="A41" s="291"/>
      <c r="B41" s="45">
        <v>19</v>
      </c>
      <c r="C41" s="74" t="s">
        <v>162</v>
      </c>
      <c r="D41" s="75">
        <v>40000</v>
      </c>
      <c r="E41" s="76"/>
      <c r="F41" s="77"/>
      <c r="G41" s="76"/>
      <c r="H41" s="47">
        <f t="shared" si="0"/>
        <v>40000</v>
      </c>
    </row>
    <row r="42" spans="1:8" x14ac:dyDescent="0.25">
      <c r="A42" s="291"/>
      <c r="B42" s="45">
        <v>20</v>
      </c>
      <c r="C42" s="74" t="s">
        <v>163</v>
      </c>
      <c r="D42" s="75">
        <v>20000</v>
      </c>
      <c r="E42" s="76"/>
      <c r="F42" s="77"/>
      <c r="G42" s="76"/>
      <c r="H42" s="47">
        <f t="shared" si="0"/>
        <v>20000</v>
      </c>
    </row>
    <row r="43" spans="1:8" x14ac:dyDescent="0.25">
      <c r="A43" s="291"/>
      <c r="B43" s="45">
        <v>21</v>
      </c>
      <c r="C43" s="74" t="s">
        <v>164</v>
      </c>
      <c r="D43" s="75">
        <v>10000</v>
      </c>
      <c r="E43" s="76"/>
      <c r="F43" s="77"/>
      <c r="G43" s="76"/>
      <c r="H43" s="47">
        <f t="shared" si="0"/>
        <v>10000</v>
      </c>
    </row>
    <row r="44" spans="1:8" x14ac:dyDescent="0.25">
      <c r="A44" s="291"/>
      <c r="B44" s="45">
        <v>22</v>
      </c>
      <c r="C44" s="74" t="s">
        <v>165</v>
      </c>
      <c r="D44" s="75">
        <v>20000</v>
      </c>
      <c r="E44" s="76"/>
      <c r="F44" s="77"/>
      <c r="G44" s="76"/>
      <c r="H44" s="47">
        <f t="shared" si="0"/>
        <v>20000</v>
      </c>
    </row>
    <row r="45" spans="1:8" x14ac:dyDescent="0.25">
      <c r="A45" s="291"/>
      <c r="B45" s="45">
        <v>23</v>
      </c>
      <c r="C45" s="74" t="s">
        <v>38</v>
      </c>
      <c r="D45" s="75">
        <v>20000</v>
      </c>
      <c r="E45" s="76"/>
      <c r="F45" s="77"/>
      <c r="G45" s="76"/>
      <c r="H45" s="47">
        <f t="shared" si="0"/>
        <v>20000</v>
      </c>
    </row>
    <row r="46" spans="1:8" x14ac:dyDescent="0.25">
      <c r="A46" s="291"/>
      <c r="B46" s="45">
        <v>24</v>
      </c>
      <c r="C46" s="78" t="s">
        <v>39</v>
      </c>
      <c r="D46" s="79">
        <v>30000</v>
      </c>
      <c r="E46" s="76"/>
      <c r="F46" s="77"/>
      <c r="G46" s="76"/>
      <c r="H46" s="47">
        <f t="shared" si="0"/>
        <v>30000</v>
      </c>
    </row>
    <row r="47" spans="1:8" x14ac:dyDescent="0.25">
      <c r="A47" s="291"/>
      <c r="B47" s="45">
        <v>25</v>
      </c>
      <c r="C47" s="80" t="s">
        <v>166</v>
      </c>
      <c r="D47" s="79">
        <v>174000</v>
      </c>
      <c r="E47" s="76"/>
      <c r="F47" s="77"/>
      <c r="G47" s="76"/>
      <c r="H47" s="47">
        <f t="shared" si="0"/>
        <v>174000</v>
      </c>
    </row>
    <row r="48" spans="1:8" x14ac:dyDescent="0.25">
      <c r="A48" s="291"/>
      <c r="B48" s="45">
        <v>26</v>
      </c>
      <c r="C48" s="81" t="s">
        <v>167</v>
      </c>
      <c r="D48" s="79">
        <v>1999.9</v>
      </c>
      <c r="E48" s="76"/>
      <c r="F48" s="77"/>
      <c r="G48" s="76"/>
      <c r="H48" s="47">
        <f t="shared" si="0"/>
        <v>1999.9</v>
      </c>
    </row>
    <row r="49" spans="1:8" x14ac:dyDescent="0.25">
      <c r="A49" s="291"/>
      <c r="B49" s="45">
        <v>27</v>
      </c>
      <c r="C49" s="78" t="s">
        <v>168</v>
      </c>
      <c r="D49" s="79">
        <v>30000</v>
      </c>
      <c r="E49" s="76"/>
      <c r="F49" s="77"/>
      <c r="G49" s="76"/>
      <c r="H49" s="47">
        <f t="shared" si="0"/>
        <v>30000</v>
      </c>
    </row>
    <row r="50" spans="1:8" x14ac:dyDescent="0.25">
      <c r="A50" s="291"/>
      <c r="B50" s="45">
        <v>28</v>
      </c>
      <c r="C50" s="81" t="s">
        <v>169</v>
      </c>
      <c r="D50" s="79">
        <v>40000</v>
      </c>
      <c r="E50" s="76"/>
      <c r="F50" s="77"/>
      <c r="G50" s="76"/>
      <c r="H50" s="47">
        <f t="shared" si="0"/>
        <v>40000</v>
      </c>
    </row>
    <row r="51" spans="1:8" x14ac:dyDescent="0.25">
      <c r="A51" s="291"/>
      <c r="B51" s="45">
        <v>29</v>
      </c>
      <c r="C51" s="81" t="s">
        <v>170</v>
      </c>
      <c r="D51" s="82">
        <v>20000</v>
      </c>
      <c r="E51" s="76"/>
      <c r="F51" s="77"/>
      <c r="G51" s="76"/>
      <c r="H51" s="47">
        <f t="shared" si="0"/>
        <v>20000</v>
      </c>
    </row>
    <row r="52" spans="1:8" x14ac:dyDescent="0.25">
      <c r="A52" s="291"/>
      <c r="B52" s="45">
        <v>30</v>
      </c>
      <c r="C52" s="83" t="s">
        <v>40</v>
      </c>
      <c r="D52" s="84">
        <v>250000</v>
      </c>
      <c r="E52" s="76"/>
      <c r="F52" s="77"/>
      <c r="G52" s="76"/>
      <c r="H52" s="47">
        <f t="shared" si="0"/>
        <v>250000</v>
      </c>
    </row>
    <row r="53" spans="1:8" x14ac:dyDescent="0.25">
      <c r="A53" s="291"/>
      <c r="B53" s="45">
        <v>31</v>
      </c>
      <c r="C53" s="83" t="s">
        <v>41</v>
      </c>
      <c r="D53" s="84">
        <v>150000</v>
      </c>
      <c r="E53" s="76"/>
      <c r="F53" s="77"/>
      <c r="G53" s="76"/>
      <c r="H53" s="47">
        <f t="shared" si="0"/>
        <v>150000</v>
      </c>
    </row>
    <row r="54" spans="1:8" x14ac:dyDescent="0.25">
      <c r="A54" s="291"/>
      <c r="B54" s="45">
        <v>32</v>
      </c>
      <c r="C54" s="85" t="s">
        <v>171</v>
      </c>
      <c r="D54" s="68">
        <v>160000</v>
      </c>
      <c r="E54" s="76"/>
      <c r="F54" s="77"/>
      <c r="G54" s="76"/>
      <c r="H54" s="47">
        <f t="shared" si="0"/>
        <v>160000</v>
      </c>
    </row>
    <row r="55" spans="1:8" ht="15.75" thickBot="1" x14ac:dyDescent="0.3">
      <c r="A55" s="291"/>
      <c r="B55" s="86">
        <v>33</v>
      </c>
      <c r="C55" s="85" t="s">
        <v>172</v>
      </c>
      <c r="D55" s="87">
        <v>100000</v>
      </c>
      <c r="E55" s="76"/>
      <c r="F55" s="88"/>
      <c r="G55" s="76"/>
      <c r="H55" s="47">
        <f t="shared" si="0"/>
        <v>100000</v>
      </c>
    </row>
    <row r="56" spans="1:8" ht="15.75" thickBot="1" x14ac:dyDescent="0.3">
      <c r="A56" s="291"/>
      <c r="B56" s="36" t="s">
        <v>42</v>
      </c>
      <c r="C56" s="37" t="s">
        <v>43</v>
      </c>
      <c r="D56" s="38">
        <f>+D57+D58+D59</f>
        <v>360000</v>
      </c>
      <c r="E56" s="39"/>
      <c r="F56" s="38"/>
      <c r="G56" s="38">
        <v>0</v>
      </c>
      <c r="H56" s="38">
        <f>+D56</f>
        <v>360000</v>
      </c>
    </row>
    <row r="57" spans="1:8" x14ac:dyDescent="0.25">
      <c r="A57" s="291"/>
      <c r="B57" s="40">
        <v>1</v>
      </c>
      <c r="C57" s="41" t="s">
        <v>173</v>
      </c>
      <c r="D57" s="42">
        <v>200000</v>
      </c>
      <c r="E57" s="43"/>
      <c r="F57" s="44"/>
      <c r="G57" s="44">
        <v>0</v>
      </c>
      <c r="H57" s="42">
        <v>200000</v>
      </c>
    </row>
    <row r="58" spans="1:8" x14ac:dyDescent="0.25">
      <c r="A58" s="291"/>
      <c r="B58" s="45">
        <v>2</v>
      </c>
      <c r="C58" s="46" t="s">
        <v>174</v>
      </c>
      <c r="D58" s="47">
        <v>150000</v>
      </c>
      <c r="E58" s="48"/>
      <c r="F58" s="49"/>
      <c r="G58" s="49">
        <v>0</v>
      </c>
      <c r="H58" s="47">
        <v>150000</v>
      </c>
    </row>
    <row r="59" spans="1:8" ht="15.75" thickBot="1" x14ac:dyDescent="0.3">
      <c r="A59" s="291"/>
      <c r="B59" s="51">
        <v>3</v>
      </c>
      <c r="C59" s="52" t="s">
        <v>175</v>
      </c>
      <c r="D59" s="53">
        <v>10000</v>
      </c>
      <c r="E59" s="54"/>
      <c r="F59" s="55"/>
      <c r="G59" s="55">
        <v>0</v>
      </c>
      <c r="H59" s="53">
        <v>30000</v>
      </c>
    </row>
    <row r="60" spans="1:8" ht="15.75" thickBot="1" x14ac:dyDescent="0.3">
      <c r="A60" s="291"/>
      <c r="B60" s="36" t="s">
        <v>44</v>
      </c>
      <c r="C60" s="37" t="s">
        <v>45</v>
      </c>
      <c r="D60" s="38">
        <f>+D61+D62+D63</f>
        <v>540000</v>
      </c>
      <c r="E60" s="39"/>
      <c r="F60" s="38"/>
      <c r="G60" s="38">
        <v>0</v>
      </c>
      <c r="H60" s="38">
        <f>+D60</f>
        <v>540000</v>
      </c>
    </row>
    <row r="61" spans="1:8" x14ac:dyDescent="0.25">
      <c r="A61" s="291"/>
      <c r="B61" s="40">
        <v>1</v>
      </c>
      <c r="C61" s="41" t="s">
        <v>46</v>
      </c>
      <c r="D61" s="59">
        <v>15000</v>
      </c>
      <c r="E61" s="43"/>
      <c r="F61" s="44"/>
      <c r="G61" s="44">
        <v>0</v>
      </c>
      <c r="H61" s="42">
        <v>15000</v>
      </c>
    </row>
    <row r="62" spans="1:8" x14ac:dyDescent="0.25">
      <c r="A62" s="291"/>
      <c r="B62" s="45">
        <v>2</v>
      </c>
      <c r="C62" s="46" t="s">
        <v>47</v>
      </c>
      <c r="D62" s="89">
        <v>25000</v>
      </c>
      <c r="E62" s="48"/>
      <c r="F62" s="49"/>
      <c r="G62" s="49">
        <v>0</v>
      </c>
      <c r="H62" s="47">
        <v>25000</v>
      </c>
    </row>
    <row r="63" spans="1:8" ht="15.75" thickBot="1" x14ac:dyDescent="0.3">
      <c r="A63" s="291"/>
      <c r="B63" s="51">
        <v>3</v>
      </c>
      <c r="C63" s="52" t="s">
        <v>48</v>
      </c>
      <c r="D63" s="53">
        <v>500000</v>
      </c>
      <c r="E63" s="54"/>
      <c r="F63" s="55"/>
      <c r="G63" s="55">
        <v>0</v>
      </c>
      <c r="H63" s="53">
        <v>500000</v>
      </c>
    </row>
    <row r="64" spans="1:8" ht="15.75" thickBot="1" x14ac:dyDescent="0.3">
      <c r="A64" s="291"/>
      <c r="B64" s="36" t="s">
        <v>49</v>
      </c>
      <c r="C64" s="37" t="s">
        <v>50</v>
      </c>
      <c r="D64" s="38">
        <f>+D65+D66+D67</f>
        <v>18700</v>
      </c>
      <c r="E64" s="39"/>
      <c r="F64" s="38"/>
      <c r="G64" s="38">
        <v>0</v>
      </c>
      <c r="H64" s="38">
        <f>+D64</f>
        <v>18700</v>
      </c>
    </row>
    <row r="65" spans="1:8" x14ac:dyDescent="0.25">
      <c r="A65" s="291"/>
      <c r="B65" s="40">
        <v>1</v>
      </c>
      <c r="C65" s="41" t="s">
        <v>51</v>
      </c>
      <c r="D65" s="42">
        <v>5000</v>
      </c>
      <c r="E65" s="43"/>
      <c r="F65" s="44"/>
      <c r="G65" s="44">
        <v>0</v>
      </c>
      <c r="H65" s="42">
        <v>10000</v>
      </c>
    </row>
    <row r="66" spans="1:8" x14ac:dyDescent="0.25">
      <c r="A66" s="291"/>
      <c r="B66" s="45">
        <v>2</v>
      </c>
      <c r="C66" s="46" t="s">
        <v>176</v>
      </c>
      <c r="D66" s="47">
        <v>5000</v>
      </c>
      <c r="E66" s="48"/>
      <c r="F66" s="49"/>
      <c r="G66" s="49">
        <v>0</v>
      </c>
      <c r="H66" s="47">
        <v>10000</v>
      </c>
    </row>
    <row r="67" spans="1:8" ht="15.75" thickBot="1" x14ac:dyDescent="0.3">
      <c r="A67" s="291"/>
      <c r="B67" s="51">
        <v>3</v>
      </c>
      <c r="C67" s="52" t="s">
        <v>177</v>
      </c>
      <c r="D67" s="53">
        <v>8700</v>
      </c>
      <c r="E67" s="54"/>
      <c r="F67" s="55"/>
      <c r="G67" s="55">
        <v>0</v>
      </c>
      <c r="H67" s="53">
        <f>+D67</f>
        <v>8700</v>
      </c>
    </row>
    <row r="68" spans="1:8" ht="15.75" thickBot="1" x14ac:dyDescent="0.3">
      <c r="A68" s="291"/>
      <c r="B68" s="36" t="s">
        <v>52</v>
      </c>
      <c r="C68" s="37" t="s">
        <v>53</v>
      </c>
      <c r="D68" s="38">
        <f>+D69+D70</f>
        <v>30000</v>
      </c>
      <c r="E68" s="39"/>
      <c r="F68" s="38"/>
      <c r="G68" s="38">
        <v>0</v>
      </c>
      <c r="H68" s="38">
        <f>+D68</f>
        <v>30000</v>
      </c>
    </row>
    <row r="69" spans="1:8" x14ac:dyDescent="0.25">
      <c r="A69" s="291"/>
      <c r="B69" s="40">
        <v>1</v>
      </c>
      <c r="C69" s="41" t="s">
        <v>178</v>
      </c>
      <c r="D69" s="59">
        <v>25000</v>
      </c>
      <c r="E69" s="43"/>
      <c r="F69" s="44"/>
      <c r="G69" s="44">
        <v>0</v>
      </c>
      <c r="H69" s="42">
        <v>25000</v>
      </c>
    </row>
    <row r="70" spans="1:8" ht="15.75" thickBot="1" x14ac:dyDescent="0.3">
      <c r="A70" s="291"/>
      <c r="B70" s="51">
        <v>2</v>
      </c>
      <c r="C70" s="52" t="s">
        <v>179</v>
      </c>
      <c r="D70" s="60">
        <v>5000</v>
      </c>
      <c r="E70" s="54"/>
      <c r="F70" s="55"/>
      <c r="G70" s="55">
        <v>0</v>
      </c>
      <c r="H70" s="53">
        <v>5000</v>
      </c>
    </row>
    <row r="71" spans="1:8" ht="15.75" thickBot="1" x14ac:dyDescent="0.3">
      <c r="A71" s="291"/>
      <c r="B71" s="36" t="s">
        <v>54</v>
      </c>
      <c r="C71" s="37" t="s">
        <v>55</v>
      </c>
      <c r="D71" s="38">
        <f>+D72+D73</f>
        <v>315000</v>
      </c>
      <c r="E71" s="39"/>
      <c r="F71" s="38"/>
      <c r="G71" s="38">
        <v>0</v>
      </c>
      <c r="H71" s="38">
        <f>+D71</f>
        <v>315000</v>
      </c>
    </row>
    <row r="72" spans="1:8" x14ac:dyDescent="0.25">
      <c r="A72" s="291"/>
      <c r="B72" s="40">
        <v>1</v>
      </c>
      <c r="C72" s="41" t="s">
        <v>56</v>
      </c>
      <c r="D72" s="59">
        <v>275000</v>
      </c>
      <c r="E72" s="43"/>
      <c r="F72" s="44"/>
      <c r="G72" s="44">
        <v>0</v>
      </c>
      <c r="H72" s="42">
        <v>275000</v>
      </c>
    </row>
    <row r="73" spans="1:8" ht="15.75" thickBot="1" x14ac:dyDescent="0.3">
      <c r="A73" s="291"/>
      <c r="B73" s="51">
        <v>2</v>
      </c>
      <c r="C73" s="52" t="s">
        <v>57</v>
      </c>
      <c r="D73" s="60">
        <v>40000</v>
      </c>
      <c r="E73" s="54"/>
      <c r="F73" s="55"/>
      <c r="G73" s="55">
        <v>0</v>
      </c>
      <c r="H73" s="53">
        <v>40000</v>
      </c>
    </row>
    <row r="74" spans="1:8" ht="15.75" thickBot="1" x14ac:dyDescent="0.3">
      <c r="A74" s="291"/>
      <c r="B74" s="36" t="s">
        <v>58</v>
      </c>
      <c r="C74" s="37" t="s">
        <v>59</v>
      </c>
      <c r="D74" s="38">
        <f>+D75+D76+D77</f>
        <v>175000</v>
      </c>
      <c r="E74" s="39"/>
      <c r="F74" s="38"/>
      <c r="G74" s="38">
        <v>0</v>
      </c>
      <c r="H74" s="38">
        <f>+D74</f>
        <v>175000</v>
      </c>
    </row>
    <row r="75" spans="1:8" x14ac:dyDescent="0.25">
      <c r="A75" s="291"/>
      <c r="B75" s="40">
        <v>1</v>
      </c>
      <c r="C75" s="41" t="s">
        <v>180</v>
      </c>
      <c r="D75" s="59">
        <v>5000</v>
      </c>
      <c r="E75" s="43"/>
      <c r="F75" s="44"/>
      <c r="G75" s="44">
        <v>0</v>
      </c>
      <c r="H75" s="42">
        <v>5000</v>
      </c>
    </row>
    <row r="76" spans="1:8" x14ac:dyDescent="0.25">
      <c r="A76" s="291"/>
      <c r="B76" s="45">
        <v>2</v>
      </c>
      <c r="C76" s="46" t="s">
        <v>181</v>
      </c>
      <c r="D76" s="89">
        <v>75000</v>
      </c>
      <c r="E76" s="48"/>
      <c r="F76" s="49"/>
      <c r="G76" s="49">
        <v>0</v>
      </c>
      <c r="H76" s="47">
        <v>75000</v>
      </c>
    </row>
    <row r="77" spans="1:8" ht="15.75" thickBot="1" x14ac:dyDescent="0.3">
      <c r="A77" s="291"/>
      <c r="B77" s="51">
        <v>3</v>
      </c>
      <c r="C77" s="52" t="s">
        <v>182</v>
      </c>
      <c r="D77" s="60">
        <v>95000</v>
      </c>
      <c r="E77" s="54"/>
      <c r="F77" s="55"/>
      <c r="G77" s="55">
        <v>0</v>
      </c>
      <c r="H77" s="53">
        <v>95000</v>
      </c>
    </row>
    <row r="78" spans="1:8" ht="15.75" thickBot="1" x14ac:dyDescent="0.3">
      <c r="A78" s="291"/>
      <c r="B78" s="36" t="s">
        <v>60</v>
      </c>
      <c r="C78" s="37" t="s">
        <v>61</v>
      </c>
      <c r="D78" s="38">
        <f>+D79+D80+D81+D82+D83+D84+D85+D86+D87+D88</f>
        <v>1890000</v>
      </c>
      <c r="E78" s="39"/>
      <c r="F78" s="38"/>
      <c r="G78" s="38">
        <v>0</v>
      </c>
      <c r="H78" s="38">
        <f>+D78</f>
        <v>1890000</v>
      </c>
    </row>
    <row r="79" spans="1:8" x14ac:dyDescent="0.25">
      <c r="A79" s="291"/>
      <c r="B79" s="40">
        <v>1</v>
      </c>
      <c r="C79" s="41" t="s">
        <v>62</v>
      </c>
      <c r="D79" s="59">
        <v>50000</v>
      </c>
      <c r="E79" s="43"/>
      <c r="F79" s="44"/>
      <c r="G79" s="44">
        <v>0</v>
      </c>
      <c r="H79" s="59">
        <v>50000</v>
      </c>
    </row>
    <row r="80" spans="1:8" x14ac:dyDescent="0.25">
      <c r="A80" s="291"/>
      <c r="B80" s="45">
        <v>2</v>
      </c>
      <c r="C80" s="46" t="s">
        <v>183</v>
      </c>
      <c r="D80" s="89">
        <v>30000</v>
      </c>
      <c r="E80" s="48"/>
      <c r="F80" s="49"/>
      <c r="G80" s="49">
        <v>0</v>
      </c>
      <c r="H80" s="89">
        <v>30000</v>
      </c>
    </row>
    <row r="81" spans="1:8" x14ac:dyDescent="0.25">
      <c r="A81" s="291"/>
      <c r="B81" s="45">
        <v>3</v>
      </c>
      <c r="C81" s="46" t="s">
        <v>184</v>
      </c>
      <c r="D81" s="89">
        <v>20000</v>
      </c>
      <c r="E81" s="48"/>
      <c r="F81" s="49"/>
      <c r="G81" s="49">
        <v>0</v>
      </c>
      <c r="H81" s="89">
        <v>20000</v>
      </c>
    </row>
    <row r="82" spans="1:8" x14ac:dyDescent="0.25">
      <c r="A82" s="291"/>
      <c r="B82" s="45">
        <v>4</v>
      </c>
      <c r="C82" s="46" t="s">
        <v>185</v>
      </c>
      <c r="D82" s="89">
        <v>30000</v>
      </c>
      <c r="E82" s="48"/>
      <c r="F82" s="49"/>
      <c r="G82" s="49">
        <v>0</v>
      </c>
      <c r="H82" s="89">
        <v>30000</v>
      </c>
    </row>
    <row r="83" spans="1:8" x14ac:dyDescent="0.25">
      <c r="A83" s="291"/>
      <c r="B83" s="45">
        <v>5</v>
      </c>
      <c r="C83" s="46" t="s">
        <v>186</v>
      </c>
      <c r="D83" s="89">
        <v>50000</v>
      </c>
      <c r="E83" s="48"/>
      <c r="F83" s="49"/>
      <c r="G83" s="49">
        <v>0</v>
      </c>
      <c r="H83" s="89">
        <v>50000</v>
      </c>
    </row>
    <row r="84" spans="1:8" ht="23.25" x14ac:dyDescent="0.25">
      <c r="A84" s="291"/>
      <c r="B84" s="45">
        <v>6</v>
      </c>
      <c r="C84" s="90" t="s">
        <v>63</v>
      </c>
      <c r="D84" s="49">
        <v>800000</v>
      </c>
      <c r="E84" s="48"/>
      <c r="F84" s="49"/>
      <c r="G84" s="49">
        <v>0</v>
      </c>
      <c r="H84" s="49">
        <v>800000</v>
      </c>
    </row>
    <row r="85" spans="1:8" x14ac:dyDescent="0.25">
      <c r="A85" s="291"/>
      <c r="B85" s="45">
        <v>7</v>
      </c>
      <c r="C85" s="46" t="s">
        <v>64</v>
      </c>
      <c r="D85" s="49">
        <v>700000</v>
      </c>
      <c r="E85" s="48"/>
      <c r="F85" s="49"/>
      <c r="G85" s="49">
        <v>0</v>
      </c>
      <c r="H85" s="49">
        <v>700000</v>
      </c>
    </row>
    <row r="86" spans="1:8" x14ac:dyDescent="0.25">
      <c r="A86" s="291"/>
      <c r="B86" s="45">
        <v>8</v>
      </c>
      <c r="C86" s="46" t="s">
        <v>65</v>
      </c>
      <c r="D86" s="49">
        <v>40000</v>
      </c>
      <c r="E86" s="48"/>
      <c r="F86" s="49"/>
      <c r="G86" s="49">
        <v>0</v>
      </c>
      <c r="H86" s="49">
        <v>40000</v>
      </c>
    </row>
    <row r="87" spans="1:8" x14ac:dyDescent="0.25">
      <c r="A87" s="291"/>
      <c r="B87" s="45">
        <v>9</v>
      </c>
      <c r="C87" s="91" t="s">
        <v>66</v>
      </c>
      <c r="D87" s="49">
        <v>150000</v>
      </c>
      <c r="E87" s="48"/>
      <c r="F87" s="49"/>
      <c r="G87" s="49">
        <v>0</v>
      </c>
      <c r="H87" s="49">
        <v>150000</v>
      </c>
    </row>
    <row r="88" spans="1:8" ht="15.75" thickBot="1" x14ac:dyDescent="0.3">
      <c r="A88" s="291"/>
      <c r="B88" s="51">
        <v>10</v>
      </c>
      <c r="C88" s="52" t="s">
        <v>67</v>
      </c>
      <c r="D88" s="55">
        <v>20000</v>
      </c>
      <c r="E88" s="54"/>
      <c r="F88" s="55"/>
      <c r="G88" s="55">
        <v>0</v>
      </c>
      <c r="H88" s="55">
        <v>20000</v>
      </c>
    </row>
    <row r="89" spans="1:8" ht="15.75" thickBot="1" x14ac:dyDescent="0.3">
      <c r="A89" s="291"/>
      <c r="B89" s="36" t="s">
        <v>68</v>
      </c>
      <c r="C89" s="29" t="s">
        <v>69</v>
      </c>
      <c r="D89" s="92">
        <f>+D90+D91+D92+D93+D94+D95</f>
        <v>1040000</v>
      </c>
      <c r="E89" s="93"/>
      <c r="F89" s="92"/>
      <c r="G89" s="92">
        <v>0</v>
      </c>
      <c r="H89" s="92">
        <f>+D89</f>
        <v>1040000</v>
      </c>
    </row>
    <row r="90" spans="1:8" x14ac:dyDescent="0.25">
      <c r="A90" s="291"/>
      <c r="B90" s="40">
        <v>1</v>
      </c>
      <c r="C90" s="41" t="s">
        <v>187</v>
      </c>
      <c r="D90" s="59">
        <v>500000</v>
      </c>
      <c r="E90" s="43"/>
      <c r="F90" s="44"/>
      <c r="G90" s="44">
        <v>0</v>
      </c>
      <c r="H90" s="59">
        <v>500000</v>
      </c>
    </row>
    <row r="91" spans="1:8" x14ac:dyDescent="0.25">
      <c r="A91" s="291"/>
      <c r="B91" s="45">
        <v>2</v>
      </c>
      <c r="C91" s="46" t="s">
        <v>188</v>
      </c>
      <c r="D91" s="89">
        <v>200000</v>
      </c>
      <c r="E91" s="48"/>
      <c r="F91" s="49"/>
      <c r="G91" s="49">
        <v>0</v>
      </c>
      <c r="H91" s="89">
        <f>+D91</f>
        <v>200000</v>
      </c>
    </row>
    <row r="92" spans="1:8" x14ac:dyDescent="0.25">
      <c r="A92" s="291"/>
      <c r="B92" s="45">
        <v>3</v>
      </c>
      <c r="C92" s="46" t="s">
        <v>189</v>
      </c>
      <c r="D92" s="89">
        <v>140000</v>
      </c>
      <c r="E92" s="48"/>
      <c r="F92" s="49"/>
      <c r="G92" s="49">
        <v>0</v>
      </c>
      <c r="H92" s="89">
        <f>+D92</f>
        <v>140000</v>
      </c>
    </row>
    <row r="93" spans="1:8" x14ac:dyDescent="0.25">
      <c r="A93" s="291"/>
      <c r="B93" s="45">
        <v>4</v>
      </c>
      <c r="C93" s="46" t="s">
        <v>190</v>
      </c>
      <c r="D93" s="89">
        <v>90000</v>
      </c>
      <c r="E93" s="48"/>
      <c r="F93" s="49"/>
      <c r="G93" s="49">
        <v>0</v>
      </c>
      <c r="H93" s="89">
        <f>+D93</f>
        <v>90000</v>
      </c>
    </row>
    <row r="94" spans="1:8" x14ac:dyDescent="0.25">
      <c r="A94" s="291"/>
      <c r="B94" s="45">
        <v>5</v>
      </c>
      <c r="C94" s="46" t="s">
        <v>191</v>
      </c>
      <c r="D94" s="89">
        <v>50000</v>
      </c>
      <c r="E94" s="48"/>
      <c r="F94" s="49"/>
      <c r="G94" s="49">
        <v>0</v>
      </c>
      <c r="H94" s="89">
        <f>+D94</f>
        <v>50000</v>
      </c>
    </row>
    <row r="95" spans="1:8" ht="15.75" thickBot="1" x14ac:dyDescent="0.3">
      <c r="A95" s="291"/>
      <c r="B95" s="51">
        <v>6</v>
      </c>
      <c r="C95" s="52" t="s">
        <v>71</v>
      </c>
      <c r="D95" s="60">
        <v>60000</v>
      </c>
      <c r="E95" s="54"/>
      <c r="F95" s="55"/>
      <c r="G95" s="55">
        <v>0</v>
      </c>
      <c r="H95" s="60">
        <f>+D95</f>
        <v>60000</v>
      </c>
    </row>
    <row r="96" spans="1:8" ht="15.75" thickBot="1" x14ac:dyDescent="0.3">
      <c r="A96" s="94"/>
      <c r="B96" s="95" t="s">
        <v>72</v>
      </c>
      <c r="C96" s="96" t="s">
        <v>73</v>
      </c>
      <c r="D96" s="97">
        <f>+D106+D131+D144+D97</f>
        <v>8058889.5</v>
      </c>
      <c r="E96" s="98"/>
      <c r="F96" s="97"/>
      <c r="G96" s="97">
        <f>+G97+G104+G106+G131+G144+G151+G168+G170+G178+G180</f>
        <v>14403947</v>
      </c>
      <c r="H96" s="97">
        <f>+D96+G96</f>
        <v>22462836.5</v>
      </c>
    </row>
    <row r="97" spans="1:8" ht="15.75" thickBot="1" x14ac:dyDescent="0.3">
      <c r="A97" s="94"/>
      <c r="B97" s="95" t="s">
        <v>74</v>
      </c>
      <c r="C97" s="96" t="s">
        <v>75</v>
      </c>
      <c r="D97" s="99">
        <f>+D103</f>
        <v>150000</v>
      </c>
      <c r="E97" s="100"/>
      <c r="F97" s="101"/>
      <c r="G97" s="99">
        <f>+G98+G99+G100+G101+G102+G103</f>
        <v>425000</v>
      </c>
      <c r="H97" s="99">
        <f>+D97+G97</f>
        <v>575000</v>
      </c>
    </row>
    <row r="98" spans="1:8" x14ac:dyDescent="0.25">
      <c r="A98" s="94"/>
      <c r="B98" s="102">
        <v>1</v>
      </c>
      <c r="C98" s="103" t="s">
        <v>192</v>
      </c>
      <c r="D98" s="104">
        <v>0</v>
      </c>
      <c r="E98" s="105"/>
      <c r="F98" s="104"/>
      <c r="G98" s="106">
        <v>50000</v>
      </c>
      <c r="H98" s="107">
        <f>+G98</f>
        <v>50000</v>
      </c>
    </row>
    <row r="99" spans="1:8" x14ac:dyDescent="0.25">
      <c r="A99" s="94"/>
      <c r="B99" s="108">
        <v>2</v>
      </c>
      <c r="C99" s="109" t="s">
        <v>193</v>
      </c>
      <c r="D99" s="110">
        <v>0</v>
      </c>
      <c r="E99" s="111"/>
      <c r="F99" s="110"/>
      <c r="G99" s="112">
        <v>80000</v>
      </c>
      <c r="H99" s="113">
        <f>+G99</f>
        <v>80000</v>
      </c>
    </row>
    <row r="100" spans="1:8" x14ac:dyDescent="0.25">
      <c r="A100" s="94"/>
      <c r="B100" s="108">
        <v>3</v>
      </c>
      <c r="C100" s="109" t="s">
        <v>286</v>
      </c>
      <c r="D100" s="110">
        <v>0</v>
      </c>
      <c r="E100" s="111"/>
      <c r="F100" s="110"/>
      <c r="G100" s="114">
        <v>45000</v>
      </c>
      <c r="H100" s="113">
        <f>+G100</f>
        <v>45000</v>
      </c>
    </row>
    <row r="101" spans="1:8" x14ac:dyDescent="0.25">
      <c r="A101" s="94"/>
      <c r="B101" s="108">
        <v>4</v>
      </c>
      <c r="C101" s="109" t="s">
        <v>194</v>
      </c>
      <c r="D101" s="110">
        <v>0</v>
      </c>
      <c r="E101" s="111"/>
      <c r="F101" s="110"/>
      <c r="G101" s="114">
        <v>50000</v>
      </c>
      <c r="H101" s="113">
        <f>+G101</f>
        <v>50000</v>
      </c>
    </row>
    <row r="102" spans="1:8" x14ac:dyDescent="0.25">
      <c r="A102" s="94"/>
      <c r="B102" s="108">
        <v>5</v>
      </c>
      <c r="C102" s="109" t="s">
        <v>195</v>
      </c>
      <c r="D102" s="110">
        <v>0</v>
      </c>
      <c r="E102" s="111"/>
      <c r="F102" s="110"/>
      <c r="G102" s="114">
        <v>70000</v>
      </c>
      <c r="H102" s="113">
        <f>+G102</f>
        <v>70000</v>
      </c>
    </row>
    <row r="103" spans="1:8" ht="15.75" thickBot="1" x14ac:dyDescent="0.3">
      <c r="A103" s="94"/>
      <c r="B103" s="108">
        <v>6</v>
      </c>
      <c r="C103" s="109" t="s">
        <v>76</v>
      </c>
      <c r="D103" s="110">
        <v>150000</v>
      </c>
      <c r="E103" s="111"/>
      <c r="F103" s="110"/>
      <c r="G103" s="114">
        <v>130000</v>
      </c>
      <c r="H103" s="113">
        <f>+D103+G103</f>
        <v>280000</v>
      </c>
    </row>
    <row r="104" spans="1:8" ht="15.75" thickBot="1" x14ac:dyDescent="0.3">
      <c r="A104" s="94"/>
      <c r="B104" s="95" t="s">
        <v>77</v>
      </c>
      <c r="C104" s="96" t="s">
        <v>78</v>
      </c>
      <c r="D104" s="101">
        <v>0</v>
      </c>
      <c r="E104" s="100"/>
      <c r="F104" s="101"/>
      <c r="G104" s="99">
        <f>+G105</f>
        <v>1000000</v>
      </c>
      <c r="H104" s="115">
        <f>+G104</f>
        <v>1000000</v>
      </c>
    </row>
    <row r="105" spans="1:8" ht="15.75" thickBot="1" x14ac:dyDescent="0.3">
      <c r="A105" s="94"/>
      <c r="B105" s="116"/>
      <c r="C105" s="117" t="s">
        <v>196</v>
      </c>
      <c r="D105" s="118">
        <v>0</v>
      </c>
      <c r="E105" s="105"/>
      <c r="F105" s="118"/>
      <c r="G105" s="119">
        <v>1000000</v>
      </c>
      <c r="H105" s="120">
        <f>+G105</f>
        <v>1000000</v>
      </c>
    </row>
    <row r="106" spans="1:8" ht="15.75" thickBot="1" x14ac:dyDescent="0.3">
      <c r="A106" s="94"/>
      <c r="B106" s="95" t="s">
        <v>79</v>
      </c>
      <c r="C106" s="96" t="s">
        <v>197</v>
      </c>
      <c r="D106" s="99">
        <f>+D107+D108+D109+D110+D111+D113+D112+D114+D115+D116+D117+D118+D119+D120+D121+D122+D123+D124+D125+D126+D127</f>
        <v>6058889.5</v>
      </c>
      <c r="E106" s="100"/>
      <c r="F106" s="101"/>
      <c r="G106" s="99">
        <f>+G107+G108+G109+G110+G111+G112+G113+G114+G115+G116+G117+G118+G119+G120+G121+G122+G123+G124+G125+G126+G129+G130+G127+G128</f>
        <v>4288947</v>
      </c>
      <c r="H106" s="99">
        <f>+D106+G106</f>
        <v>10347836.5</v>
      </c>
    </row>
    <row r="107" spans="1:8" x14ac:dyDescent="0.25">
      <c r="A107" s="94"/>
      <c r="B107" s="121">
        <v>1</v>
      </c>
      <c r="C107" s="122" t="s">
        <v>289</v>
      </c>
      <c r="D107" s="63">
        <v>100000</v>
      </c>
      <c r="E107" s="105"/>
      <c r="F107" s="123"/>
      <c r="G107" s="124">
        <v>150000</v>
      </c>
      <c r="H107" s="125">
        <f>+D107+G107</f>
        <v>250000</v>
      </c>
    </row>
    <row r="108" spans="1:8" x14ac:dyDescent="0.25">
      <c r="A108" s="94"/>
      <c r="B108" s="126">
        <v>2</v>
      </c>
      <c r="C108" s="127" t="s">
        <v>290</v>
      </c>
      <c r="D108" s="68">
        <v>100000</v>
      </c>
      <c r="E108" s="111"/>
      <c r="F108" s="128"/>
      <c r="G108" s="84">
        <v>140000</v>
      </c>
      <c r="H108" s="129">
        <f>+D108+G108</f>
        <v>240000</v>
      </c>
    </row>
    <row r="109" spans="1:8" x14ac:dyDescent="0.25">
      <c r="A109" s="94"/>
      <c r="B109" s="126">
        <v>3</v>
      </c>
      <c r="C109" s="130" t="s">
        <v>291</v>
      </c>
      <c r="D109" s="114">
        <v>0</v>
      </c>
      <c r="E109" s="111"/>
      <c r="F109" s="128"/>
      <c r="G109" s="84">
        <v>140000</v>
      </c>
      <c r="H109" s="129">
        <f t="shared" ref="H109:H130" si="1">+D109+G109</f>
        <v>140000</v>
      </c>
    </row>
    <row r="110" spans="1:8" x14ac:dyDescent="0.25">
      <c r="A110" s="94"/>
      <c r="B110" s="126">
        <v>4</v>
      </c>
      <c r="C110" s="130" t="s">
        <v>292</v>
      </c>
      <c r="D110" s="114">
        <v>700000</v>
      </c>
      <c r="E110" s="111"/>
      <c r="F110" s="128"/>
      <c r="G110" s="84">
        <v>300000</v>
      </c>
      <c r="H110" s="129">
        <f t="shared" si="1"/>
        <v>1000000</v>
      </c>
    </row>
    <row r="111" spans="1:8" x14ac:dyDescent="0.25">
      <c r="A111" s="94"/>
      <c r="B111" s="126">
        <v>5</v>
      </c>
      <c r="C111" s="130" t="s">
        <v>293</v>
      </c>
      <c r="D111" s="68">
        <v>100000</v>
      </c>
      <c r="E111" s="111"/>
      <c r="F111" s="128"/>
      <c r="G111" s="84">
        <v>115000</v>
      </c>
      <c r="H111" s="129">
        <f t="shared" si="1"/>
        <v>215000</v>
      </c>
    </row>
    <row r="112" spans="1:8" x14ac:dyDescent="0.25">
      <c r="A112" s="94"/>
      <c r="B112" s="126">
        <v>6</v>
      </c>
      <c r="C112" s="131" t="s">
        <v>294</v>
      </c>
      <c r="D112" s="68">
        <v>100000</v>
      </c>
      <c r="E112" s="111"/>
      <c r="F112" s="128"/>
      <c r="G112" s="68">
        <v>140000</v>
      </c>
      <c r="H112" s="129">
        <f t="shared" si="1"/>
        <v>240000</v>
      </c>
    </row>
    <row r="113" spans="1:8" x14ac:dyDescent="0.25">
      <c r="A113" s="94"/>
      <c r="B113" s="126">
        <v>7</v>
      </c>
      <c r="C113" s="131" t="s">
        <v>295</v>
      </c>
      <c r="D113" s="68">
        <v>200000</v>
      </c>
      <c r="E113" s="111"/>
      <c r="F113" s="128"/>
      <c r="G113" s="84">
        <v>100000</v>
      </c>
      <c r="H113" s="129">
        <f t="shared" si="1"/>
        <v>300000</v>
      </c>
    </row>
    <row r="114" spans="1:8" x14ac:dyDescent="0.25">
      <c r="A114" s="94"/>
      <c r="B114" s="126">
        <v>8</v>
      </c>
      <c r="C114" s="130" t="s">
        <v>296</v>
      </c>
      <c r="D114" s="114">
        <v>300000</v>
      </c>
      <c r="E114" s="111"/>
      <c r="F114" s="128"/>
      <c r="G114" s="84">
        <v>200000</v>
      </c>
      <c r="H114" s="129">
        <f t="shared" si="1"/>
        <v>500000</v>
      </c>
    </row>
    <row r="115" spans="1:8" x14ac:dyDescent="0.25">
      <c r="A115" s="94"/>
      <c r="B115" s="126">
        <v>9</v>
      </c>
      <c r="C115" s="131" t="s">
        <v>297</v>
      </c>
      <c r="D115" s="114">
        <v>700000</v>
      </c>
      <c r="E115" s="111"/>
      <c r="F115" s="128"/>
      <c r="G115" s="68">
        <v>301837</v>
      </c>
      <c r="H115" s="129">
        <f t="shared" si="1"/>
        <v>1001837</v>
      </c>
    </row>
    <row r="116" spans="1:8" x14ac:dyDescent="0.25">
      <c r="A116" s="94"/>
      <c r="B116" s="126">
        <v>10</v>
      </c>
      <c r="C116" s="131" t="s">
        <v>298</v>
      </c>
      <c r="D116" s="114">
        <v>700000</v>
      </c>
      <c r="E116" s="111"/>
      <c r="F116" s="128"/>
      <c r="G116" s="68">
        <v>300000</v>
      </c>
      <c r="H116" s="129">
        <f t="shared" si="1"/>
        <v>1000000</v>
      </c>
    </row>
    <row r="117" spans="1:8" x14ac:dyDescent="0.25">
      <c r="A117" s="94"/>
      <c r="B117" s="126">
        <v>11</v>
      </c>
      <c r="C117" s="131" t="s">
        <v>80</v>
      </c>
      <c r="D117" s="114">
        <v>758889.5</v>
      </c>
      <c r="E117" s="111"/>
      <c r="F117" s="128"/>
      <c r="G117" s="68">
        <v>327110</v>
      </c>
      <c r="H117" s="129">
        <f t="shared" si="1"/>
        <v>1085999.5</v>
      </c>
    </row>
    <row r="118" spans="1:8" x14ac:dyDescent="0.25">
      <c r="A118" s="94"/>
      <c r="B118" s="126">
        <v>12</v>
      </c>
      <c r="C118" s="131" t="s">
        <v>299</v>
      </c>
      <c r="D118" s="114">
        <v>100000</v>
      </c>
      <c r="E118" s="111"/>
      <c r="F118" s="128"/>
      <c r="G118" s="68">
        <v>100000</v>
      </c>
      <c r="H118" s="129">
        <f t="shared" si="1"/>
        <v>200000</v>
      </c>
    </row>
    <row r="119" spans="1:8" x14ac:dyDescent="0.25">
      <c r="A119" s="94"/>
      <c r="B119" s="126">
        <v>13</v>
      </c>
      <c r="C119" s="131" t="s">
        <v>300</v>
      </c>
      <c r="D119" s="114">
        <v>100000</v>
      </c>
      <c r="E119" s="111"/>
      <c r="F119" s="128"/>
      <c r="G119" s="68">
        <v>100000</v>
      </c>
      <c r="H119" s="129">
        <f t="shared" si="1"/>
        <v>200000</v>
      </c>
    </row>
    <row r="120" spans="1:8" x14ac:dyDescent="0.25">
      <c r="A120" s="94"/>
      <c r="B120" s="126">
        <v>14</v>
      </c>
      <c r="C120" s="131" t="s">
        <v>301</v>
      </c>
      <c r="D120" s="114">
        <v>100000</v>
      </c>
      <c r="E120" s="111"/>
      <c r="F120" s="128"/>
      <c r="G120" s="68">
        <v>100000</v>
      </c>
      <c r="H120" s="129">
        <f t="shared" si="1"/>
        <v>200000</v>
      </c>
    </row>
    <row r="121" spans="1:8" x14ac:dyDescent="0.25">
      <c r="A121" s="94"/>
      <c r="B121" s="126">
        <v>15</v>
      </c>
      <c r="C121" s="131" t="s">
        <v>302</v>
      </c>
      <c r="D121" s="114">
        <v>200000</v>
      </c>
      <c r="E121" s="111"/>
      <c r="F121" s="128"/>
      <c r="G121" s="68">
        <v>100000</v>
      </c>
      <c r="H121" s="129">
        <f t="shared" si="1"/>
        <v>300000</v>
      </c>
    </row>
    <row r="122" spans="1:8" x14ac:dyDescent="0.25">
      <c r="A122" s="94"/>
      <c r="B122" s="126">
        <v>16</v>
      </c>
      <c r="C122" s="131" t="s">
        <v>81</v>
      </c>
      <c r="D122" s="114">
        <v>200000</v>
      </c>
      <c r="E122" s="111"/>
      <c r="F122" s="128"/>
      <c r="G122" s="68">
        <v>150000</v>
      </c>
      <c r="H122" s="129">
        <f t="shared" si="1"/>
        <v>350000</v>
      </c>
    </row>
    <row r="123" spans="1:8" x14ac:dyDescent="0.25">
      <c r="A123" s="94"/>
      <c r="B123" s="126">
        <v>17</v>
      </c>
      <c r="C123" s="131" t="s">
        <v>303</v>
      </c>
      <c r="D123" s="114">
        <v>0</v>
      </c>
      <c r="E123" s="111"/>
      <c r="F123" s="128"/>
      <c r="G123" s="68">
        <v>160000</v>
      </c>
      <c r="H123" s="129">
        <f t="shared" si="1"/>
        <v>160000</v>
      </c>
    </row>
    <row r="124" spans="1:8" x14ac:dyDescent="0.25">
      <c r="A124" s="94"/>
      <c r="B124" s="126">
        <v>18</v>
      </c>
      <c r="C124" s="131" t="s">
        <v>304</v>
      </c>
      <c r="D124" s="114">
        <v>100000</v>
      </c>
      <c r="E124" s="111"/>
      <c r="F124" s="128"/>
      <c r="G124" s="68">
        <v>150000</v>
      </c>
      <c r="H124" s="129">
        <f t="shared" si="1"/>
        <v>250000</v>
      </c>
    </row>
    <row r="125" spans="1:8" x14ac:dyDescent="0.25">
      <c r="A125" s="94"/>
      <c r="B125" s="126">
        <v>19</v>
      </c>
      <c r="C125" s="131" t="s">
        <v>305</v>
      </c>
      <c r="D125" s="114">
        <v>0</v>
      </c>
      <c r="E125" s="111"/>
      <c r="F125" s="128"/>
      <c r="G125" s="68">
        <v>115000</v>
      </c>
      <c r="H125" s="129">
        <f t="shared" si="1"/>
        <v>115000</v>
      </c>
    </row>
    <row r="126" spans="1:8" x14ac:dyDescent="0.25">
      <c r="A126" s="94"/>
      <c r="B126" s="126">
        <v>20</v>
      </c>
      <c r="C126" s="132" t="s">
        <v>82</v>
      </c>
      <c r="D126" s="68">
        <v>750000</v>
      </c>
      <c r="E126" s="111"/>
      <c r="F126" s="128"/>
      <c r="G126" s="84">
        <v>400000</v>
      </c>
      <c r="H126" s="129">
        <f t="shared" si="1"/>
        <v>1150000</v>
      </c>
    </row>
    <row r="127" spans="1:8" x14ac:dyDescent="0.25">
      <c r="A127" s="286"/>
      <c r="B127" s="126">
        <v>21</v>
      </c>
      <c r="C127" s="133" t="s">
        <v>306</v>
      </c>
      <c r="D127" s="68">
        <v>750000</v>
      </c>
      <c r="E127" s="111"/>
      <c r="F127" s="128"/>
      <c r="G127" s="84">
        <v>250000</v>
      </c>
      <c r="H127" s="129">
        <f t="shared" ref="H127:H128" si="2">+D127+G127</f>
        <v>1000000</v>
      </c>
    </row>
    <row r="128" spans="1:8" x14ac:dyDescent="0.25">
      <c r="A128" s="286"/>
      <c r="B128" s="126">
        <v>22</v>
      </c>
      <c r="C128" s="132" t="s">
        <v>307</v>
      </c>
      <c r="D128" s="68">
        <v>0</v>
      </c>
      <c r="E128" s="111"/>
      <c r="F128" s="128"/>
      <c r="G128" s="134">
        <v>100000</v>
      </c>
      <c r="H128" s="129">
        <f t="shared" si="2"/>
        <v>100000</v>
      </c>
    </row>
    <row r="129" spans="1:8" x14ac:dyDescent="0.25">
      <c r="A129" s="94"/>
      <c r="B129" s="126">
        <v>23</v>
      </c>
      <c r="C129" s="149" t="s">
        <v>308</v>
      </c>
      <c r="D129" s="287">
        <v>0</v>
      </c>
      <c r="E129" s="111"/>
      <c r="F129" s="128"/>
      <c r="G129" s="134">
        <v>250000</v>
      </c>
      <c r="H129" s="129">
        <f t="shared" si="1"/>
        <v>250000</v>
      </c>
    </row>
    <row r="130" spans="1:8" ht="15.75" thickBot="1" x14ac:dyDescent="0.3">
      <c r="A130" s="94"/>
      <c r="B130" s="126">
        <v>24</v>
      </c>
      <c r="C130" s="135" t="s">
        <v>309</v>
      </c>
      <c r="D130" s="287">
        <v>0</v>
      </c>
      <c r="E130" s="136"/>
      <c r="F130" s="137"/>
      <c r="G130" s="138">
        <v>100000</v>
      </c>
      <c r="H130" s="129">
        <f t="shared" si="1"/>
        <v>100000</v>
      </c>
    </row>
    <row r="131" spans="1:8" ht="15.75" thickBot="1" x14ac:dyDescent="0.3">
      <c r="A131" s="94"/>
      <c r="B131" s="95" t="s">
        <v>83</v>
      </c>
      <c r="C131" s="139" t="s">
        <v>84</v>
      </c>
      <c r="D131" s="99">
        <f>+D133+D137+D138+D139+D142+D132+D143</f>
        <v>850000</v>
      </c>
      <c r="E131" s="100"/>
      <c r="F131" s="101"/>
      <c r="G131" s="140">
        <f>+G132+G133+G134+G135+G136+G137+G138+G139+G140+G141+G142+G143</f>
        <v>1890000</v>
      </c>
      <c r="H131" s="141">
        <f>+D131+G131</f>
        <v>2740000</v>
      </c>
    </row>
    <row r="132" spans="1:8" x14ac:dyDescent="0.25">
      <c r="A132" s="94"/>
      <c r="B132" s="142">
        <v>1</v>
      </c>
      <c r="C132" s="122" t="s">
        <v>198</v>
      </c>
      <c r="D132" s="104">
        <v>200000</v>
      </c>
      <c r="E132" s="105"/>
      <c r="F132" s="143"/>
      <c r="G132" s="124">
        <v>300000</v>
      </c>
      <c r="H132" s="144">
        <f>+D132+G132</f>
        <v>500000</v>
      </c>
    </row>
    <row r="133" spans="1:8" x14ac:dyDescent="0.25">
      <c r="A133" s="94"/>
      <c r="B133" s="108">
        <v>2</v>
      </c>
      <c r="C133" s="130" t="s">
        <v>199</v>
      </c>
      <c r="D133" s="110">
        <v>300000</v>
      </c>
      <c r="E133" s="111"/>
      <c r="F133" s="110"/>
      <c r="G133" s="84">
        <v>300000</v>
      </c>
      <c r="H133" s="144">
        <f>+D133+G133</f>
        <v>600000</v>
      </c>
    </row>
    <row r="134" spans="1:8" x14ac:dyDescent="0.25">
      <c r="A134" s="94"/>
      <c r="B134" s="108">
        <v>3</v>
      </c>
      <c r="C134" s="130" t="s">
        <v>200</v>
      </c>
      <c r="D134" s="110">
        <v>0</v>
      </c>
      <c r="E134" s="111"/>
      <c r="F134" s="110"/>
      <c r="G134" s="84">
        <v>150000</v>
      </c>
      <c r="H134" s="144">
        <f t="shared" ref="H134:H143" si="3">+D134+G134</f>
        <v>150000</v>
      </c>
    </row>
    <row r="135" spans="1:8" x14ac:dyDescent="0.25">
      <c r="A135" s="94"/>
      <c r="B135" s="108">
        <v>4</v>
      </c>
      <c r="C135" s="130" t="s">
        <v>201</v>
      </c>
      <c r="D135" s="110">
        <v>0</v>
      </c>
      <c r="E135" s="111"/>
      <c r="F135" s="110"/>
      <c r="G135" s="84">
        <v>200000</v>
      </c>
      <c r="H135" s="144">
        <f t="shared" si="3"/>
        <v>200000</v>
      </c>
    </row>
    <row r="136" spans="1:8" x14ac:dyDescent="0.25">
      <c r="A136" s="94"/>
      <c r="B136" s="108">
        <v>5</v>
      </c>
      <c r="C136" s="145" t="s">
        <v>202</v>
      </c>
      <c r="D136" s="110">
        <v>0</v>
      </c>
      <c r="E136" s="111"/>
      <c r="F136" s="110"/>
      <c r="G136" s="146">
        <v>250000</v>
      </c>
      <c r="H136" s="144">
        <f t="shared" si="3"/>
        <v>250000</v>
      </c>
    </row>
    <row r="137" spans="1:8" x14ac:dyDescent="0.25">
      <c r="A137" s="94"/>
      <c r="B137" s="108">
        <v>6</v>
      </c>
      <c r="C137" s="147" t="s">
        <v>85</v>
      </c>
      <c r="D137" s="110">
        <v>0</v>
      </c>
      <c r="E137" s="111"/>
      <c r="F137" s="110"/>
      <c r="G137" s="146">
        <v>120000</v>
      </c>
      <c r="H137" s="144">
        <f t="shared" si="3"/>
        <v>120000</v>
      </c>
    </row>
    <row r="138" spans="1:8" x14ac:dyDescent="0.25">
      <c r="A138" s="94"/>
      <c r="B138" s="108">
        <v>7</v>
      </c>
      <c r="C138" s="148" t="s">
        <v>203</v>
      </c>
      <c r="D138" s="110">
        <v>100000</v>
      </c>
      <c r="E138" s="111"/>
      <c r="F138" s="110"/>
      <c r="G138" s="146">
        <v>100000</v>
      </c>
      <c r="H138" s="144">
        <f t="shared" si="3"/>
        <v>200000</v>
      </c>
    </row>
    <row r="139" spans="1:8" x14ac:dyDescent="0.25">
      <c r="A139" s="94"/>
      <c r="B139" s="108">
        <v>8</v>
      </c>
      <c r="C139" s="149" t="s">
        <v>204</v>
      </c>
      <c r="D139" s="110">
        <v>150000</v>
      </c>
      <c r="E139" s="111"/>
      <c r="F139" s="110"/>
      <c r="G139" s="150">
        <v>100000</v>
      </c>
      <c r="H139" s="144">
        <f t="shared" si="3"/>
        <v>250000</v>
      </c>
    </row>
    <row r="140" spans="1:8" x14ac:dyDescent="0.25">
      <c r="A140" s="94"/>
      <c r="B140" s="108">
        <v>9</v>
      </c>
      <c r="C140" s="149" t="s">
        <v>205</v>
      </c>
      <c r="D140" s="110">
        <v>0</v>
      </c>
      <c r="E140" s="111"/>
      <c r="F140" s="110"/>
      <c r="G140" s="146">
        <v>100000</v>
      </c>
      <c r="H140" s="144">
        <f t="shared" si="3"/>
        <v>100000</v>
      </c>
    </row>
    <row r="141" spans="1:8" x14ac:dyDescent="0.25">
      <c r="A141" s="94"/>
      <c r="B141" s="108">
        <v>10</v>
      </c>
      <c r="C141" s="149" t="s">
        <v>206</v>
      </c>
      <c r="D141" s="110">
        <v>0</v>
      </c>
      <c r="E141" s="111"/>
      <c r="F141" s="110"/>
      <c r="G141" s="146">
        <v>100000</v>
      </c>
      <c r="H141" s="144">
        <f t="shared" si="3"/>
        <v>100000</v>
      </c>
    </row>
    <row r="142" spans="1:8" x14ac:dyDescent="0.25">
      <c r="A142" s="94"/>
      <c r="B142" s="108">
        <v>11</v>
      </c>
      <c r="C142" s="149" t="s">
        <v>207</v>
      </c>
      <c r="D142" s="110">
        <v>0</v>
      </c>
      <c r="E142" s="111"/>
      <c r="F142" s="110"/>
      <c r="G142" s="146">
        <v>70000</v>
      </c>
      <c r="H142" s="144">
        <f t="shared" si="3"/>
        <v>70000</v>
      </c>
    </row>
    <row r="143" spans="1:8" ht="15.75" thickBot="1" x14ac:dyDescent="0.3">
      <c r="A143" s="94"/>
      <c r="B143" s="108">
        <v>12</v>
      </c>
      <c r="C143" s="151" t="s">
        <v>86</v>
      </c>
      <c r="D143" s="110">
        <v>100000</v>
      </c>
      <c r="E143" s="111"/>
      <c r="F143" s="110"/>
      <c r="G143" s="146">
        <v>100000</v>
      </c>
      <c r="H143" s="144">
        <f t="shared" si="3"/>
        <v>200000</v>
      </c>
    </row>
    <row r="144" spans="1:8" ht="15.75" thickBot="1" x14ac:dyDescent="0.3">
      <c r="A144" s="94"/>
      <c r="B144" s="95" t="s">
        <v>87</v>
      </c>
      <c r="C144" s="96" t="s">
        <v>88</v>
      </c>
      <c r="D144" s="99">
        <f>+D147</f>
        <v>1000000</v>
      </c>
      <c r="E144" s="100"/>
      <c r="F144" s="101"/>
      <c r="G144" s="99">
        <f>+G145+G146+G147+G148+G149+G150</f>
        <v>1070000</v>
      </c>
      <c r="H144" s="99">
        <f>+D144+G144</f>
        <v>2070000</v>
      </c>
    </row>
    <row r="145" spans="1:8" x14ac:dyDescent="0.25">
      <c r="A145" s="94"/>
      <c r="B145" s="142">
        <v>1</v>
      </c>
      <c r="C145" s="152" t="s">
        <v>208</v>
      </c>
      <c r="D145" s="143">
        <v>0</v>
      </c>
      <c r="E145" s="105"/>
      <c r="F145" s="143"/>
      <c r="G145" s="84">
        <v>200000</v>
      </c>
      <c r="H145" s="153">
        <f>+D145+G145</f>
        <v>200000</v>
      </c>
    </row>
    <row r="146" spans="1:8" x14ac:dyDescent="0.25">
      <c r="A146" s="94"/>
      <c r="B146" s="108">
        <v>2</v>
      </c>
      <c r="C146" s="152" t="s">
        <v>89</v>
      </c>
      <c r="D146" s="110">
        <v>0</v>
      </c>
      <c r="E146" s="111"/>
      <c r="F146" s="110"/>
      <c r="G146" s="84">
        <v>20000</v>
      </c>
      <c r="H146" s="154">
        <f>+D146+G146</f>
        <v>20000</v>
      </c>
    </row>
    <row r="147" spans="1:8" x14ac:dyDescent="0.25">
      <c r="A147" s="94"/>
      <c r="B147" s="108">
        <v>4</v>
      </c>
      <c r="C147" s="152" t="s">
        <v>209</v>
      </c>
      <c r="D147" s="110">
        <v>1000000</v>
      </c>
      <c r="E147" s="111"/>
      <c r="F147" s="110"/>
      <c r="G147" s="84">
        <v>500000</v>
      </c>
      <c r="H147" s="154">
        <f t="shared" ref="H147:H150" si="4">+D147+G147</f>
        <v>1500000</v>
      </c>
    </row>
    <row r="148" spans="1:8" x14ac:dyDescent="0.25">
      <c r="A148" s="94"/>
      <c r="B148" s="108">
        <v>5</v>
      </c>
      <c r="C148" s="152" t="s">
        <v>210</v>
      </c>
      <c r="D148" s="110">
        <v>0</v>
      </c>
      <c r="E148" s="111"/>
      <c r="F148" s="110"/>
      <c r="G148" s="84">
        <v>200000</v>
      </c>
      <c r="H148" s="154">
        <f t="shared" si="4"/>
        <v>200000</v>
      </c>
    </row>
    <row r="149" spans="1:8" x14ac:dyDescent="0.25">
      <c r="A149" s="94"/>
      <c r="B149" s="108">
        <v>6</v>
      </c>
      <c r="C149" s="152" t="s">
        <v>90</v>
      </c>
      <c r="D149" s="110">
        <v>0</v>
      </c>
      <c r="E149" s="111"/>
      <c r="F149" s="110"/>
      <c r="G149" s="84">
        <v>100000</v>
      </c>
      <c r="H149" s="154">
        <f t="shared" si="4"/>
        <v>100000</v>
      </c>
    </row>
    <row r="150" spans="1:8" ht="15.75" thickBot="1" x14ac:dyDescent="0.3">
      <c r="A150" s="94"/>
      <c r="B150" s="108">
        <v>7</v>
      </c>
      <c r="C150" s="152" t="s">
        <v>91</v>
      </c>
      <c r="D150" s="110">
        <v>0</v>
      </c>
      <c r="E150" s="111"/>
      <c r="F150" s="110"/>
      <c r="G150" s="84">
        <v>50000</v>
      </c>
      <c r="H150" s="154">
        <f t="shared" si="4"/>
        <v>50000</v>
      </c>
    </row>
    <row r="151" spans="1:8" ht="15.75" thickBot="1" x14ac:dyDescent="0.3">
      <c r="A151" s="94"/>
      <c r="B151" s="95" t="s">
        <v>92</v>
      </c>
      <c r="C151" s="96" t="s">
        <v>93</v>
      </c>
      <c r="D151" s="99">
        <f>+D167</f>
        <v>0</v>
      </c>
      <c r="E151" s="100"/>
      <c r="F151" s="101"/>
      <c r="G151" s="99">
        <f>+G152+G153+G154+G155+G156+G157+G158+G159+G160+G161+G162+G163+G164+G165+G166+G167</f>
        <v>3070000</v>
      </c>
      <c r="H151" s="115">
        <f>+G151</f>
        <v>3070000</v>
      </c>
    </row>
    <row r="152" spans="1:8" x14ac:dyDescent="0.25">
      <c r="A152" s="94"/>
      <c r="B152" s="142">
        <v>1</v>
      </c>
      <c r="C152" s="155" t="s">
        <v>94</v>
      </c>
      <c r="D152" s="156">
        <v>0</v>
      </c>
      <c r="E152" s="105"/>
      <c r="F152" s="143"/>
      <c r="G152" s="124">
        <v>70000</v>
      </c>
      <c r="H152" s="157">
        <f>+G152</f>
        <v>70000</v>
      </c>
    </row>
    <row r="153" spans="1:8" x14ac:dyDescent="0.25">
      <c r="A153" s="94"/>
      <c r="B153" s="108">
        <v>2</v>
      </c>
      <c r="C153" s="83" t="s">
        <v>211</v>
      </c>
      <c r="D153" s="158">
        <v>0</v>
      </c>
      <c r="E153" s="111"/>
      <c r="F153" s="110"/>
      <c r="G153" s="84">
        <v>100000</v>
      </c>
      <c r="H153" s="159">
        <f>+G153</f>
        <v>100000</v>
      </c>
    </row>
    <row r="154" spans="1:8" x14ac:dyDescent="0.25">
      <c r="A154" s="94"/>
      <c r="B154" s="108">
        <v>3</v>
      </c>
      <c r="C154" s="83" t="s">
        <v>95</v>
      </c>
      <c r="D154" s="158">
        <v>0</v>
      </c>
      <c r="E154" s="111"/>
      <c r="F154" s="110"/>
      <c r="G154" s="84">
        <v>900000</v>
      </c>
      <c r="H154" s="159">
        <f t="shared" ref="H154:H167" si="5">+G154</f>
        <v>900000</v>
      </c>
    </row>
    <row r="155" spans="1:8" x14ac:dyDescent="0.25">
      <c r="A155" s="94"/>
      <c r="B155" s="108">
        <v>4</v>
      </c>
      <c r="C155" s="83" t="s">
        <v>212</v>
      </c>
      <c r="D155" s="160">
        <v>0</v>
      </c>
      <c r="E155" s="111"/>
      <c r="F155" s="110"/>
      <c r="G155" s="84">
        <v>100000</v>
      </c>
      <c r="H155" s="159">
        <f t="shared" si="5"/>
        <v>100000</v>
      </c>
    </row>
    <row r="156" spans="1:8" x14ac:dyDescent="0.25">
      <c r="A156" s="94"/>
      <c r="B156" s="108">
        <v>5</v>
      </c>
      <c r="C156" s="83" t="s">
        <v>96</v>
      </c>
      <c r="D156" s="158">
        <v>0</v>
      </c>
      <c r="E156" s="111"/>
      <c r="F156" s="110"/>
      <c r="G156" s="84">
        <v>100000</v>
      </c>
      <c r="H156" s="159">
        <f t="shared" si="5"/>
        <v>100000</v>
      </c>
    </row>
    <row r="157" spans="1:8" x14ac:dyDescent="0.25">
      <c r="A157" s="94"/>
      <c r="B157" s="108">
        <v>6</v>
      </c>
      <c r="C157" s="83" t="s">
        <v>213</v>
      </c>
      <c r="D157" s="158">
        <v>0</v>
      </c>
      <c r="E157" s="111"/>
      <c r="F157" s="110"/>
      <c r="G157" s="84">
        <v>100000</v>
      </c>
      <c r="H157" s="159">
        <f t="shared" si="5"/>
        <v>100000</v>
      </c>
    </row>
    <row r="158" spans="1:8" x14ac:dyDescent="0.25">
      <c r="A158" s="94"/>
      <c r="B158" s="108">
        <v>7</v>
      </c>
      <c r="C158" s="83" t="s">
        <v>214</v>
      </c>
      <c r="D158" s="158">
        <v>0</v>
      </c>
      <c r="E158" s="111"/>
      <c r="F158" s="110"/>
      <c r="G158" s="84">
        <v>100000</v>
      </c>
      <c r="H158" s="159">
        <f t="shared" si="5"/>
        <v>100000</v>
      </c>
    </row>
    <row r="159" spans="1:8" x14ac:dyDescent="0.25">
      <c r="A159" s="94"/>
      <c r="B159" s="108">
        <v>8</v>
      </c>
      <c r="C159" s="83" t="s">
        <v>215</v>
      </c>
      <c r="D159" s="158">
        <v>0</v>
      </c>
      <c r="E159" s="111"/>
      <c r="F159" s="110"/>
      <c r="G159" s="84">
        <v>100000</v>
      </c>
      <c r="H159" s="159">
        <f t="shared" si="5"/>
        <v>100000</v>
      </c>
    </row>
    <row r="160" spans="1:8" x14ac:dyDescent="0.25">
      <c r="A160" s="94"/>
      <c r="B160" s="108">
        <v>9</v>
      </c>
      <c r="C160" s="83" t="s">
        <v>216</v>
      </c>
      <c r="D160" s="158">
        <v>0</v>
      </c>
      <c r="E160" s="111"/>
      <c r="F160" s="110"/>
      <c r="G160" s="84">
        <v>300000</v>
      </c>
      <c r="H160" s="159">
        <f t="shared" si="5"/>
        <v>300000</v>
      </c>
    </row>
    <row r="161" spans="1:8" x14ac:dyDescent="0.25">
      <c r="A161" s="94"/>
      <c r="B161" s="108">
        <v>10</v>
      </c>
      <c r="C161" s="83" t="s">
        <v>217</v>
      </c>
      <c r="D161" s="158">
        <v>0</v>
      </c>
      <c r="E161" s="111"/>
      <c r="F161" s="110"/>
      <c r="G161" s="84">
        <v>100000</v>
      </c>
      <c r="H161" s="159">
        <f t="shared" si="5"/>
        <v>100000</v>
      </c>
    </row>
    <row r="162" spans="1:8" x14ac:dyDescent="0.25">
      <c r="A162" s="94"/>
      <c r="B162" s="108">
        <v>11</v>
      </c>
      <c r="C162" s="83" t="s">
        <v>218</v>
      </c>
      <c r="D162" s="158">
        <v>0</v>
      </c>
      <c r="E162" s="111"/>
      <c r="F162" s="110"/>
      <c r="G162" s="84">
        <v>150000</v>
      </c>
      <c r="H162" s="159">
        <f t="shared" si="5"/>
        <v>150000</v>
      </c>
    </row>
    <row r="163" spans="1:8" x14ac:dyDescent="0.25">
      <c r="A163" s="94"/>
      <c r="B163" s="108">
        <v>12</v>
      </c>
      <c r="C163" s="83" t="s">
        <v>97</v>
      </c>
      <c r="D163" s="158">
        <v>0</v>
      </c>
      <c r="E163" s="111"/>
      <c r="F163" s="110"/>
      <c r="G163" s="84">
        <v>100000</v>
      </c>
      <c r="H163" s="159">
        <f t="shared" si="5"/>
        <v>100000</v>
      </c>
    </row>
    <row r="164" spans="1:8" x14ac:dyDescent="0.25">
      <c r="A164" s="94"/>
      <c r="B164" s="108">
        <v>13</v>
      </c>
      <c r="C164" s="83" t="s">
        <v>219</v>
      </c>
      <c r="D164" s="158">
        <v>0</v>
      </c>
      <c r="E164" s="111"/>
      <c r="F164" s="110"/>
      <c r="G164" s="84">
        <v>200000</v>
      </c>
      <c r="H164" s="159">
        <f t="shared" si="5"/>
        <v>200000</v>
      </c>
    </row>
    <row r="165" spans="1:8" x14ac:dyDescent="0.25">
      <c r="A165" s="94"/>
      <c r="B165" s="108">
        <v>14</v>
      </c>
      <c r="C165" s="83" t="s">
        <v>220</v>
      </c>
      <c r="D165" s="158">
        <v>0</v>
      </c>
      <c r="E165" s="161"/>
      <c r="F165" s="162"/>
      <c r="G165" s="163">
        <v>500000</v>
      </c>
      <c r="H165" s="159">
        <f t="shared" si="5"/>
        <v>500000</v>
      </c>
    </row>
    <row r="166" spans="1:8" x14ac:dyDescent="0.25">
      <c r="A166" s="94"/>
      <c r="B166" s="108">
        <v>15</v>
      </c>
      <c r="C166" s="83" t="s">
        <v>98</v>
      </c>
      <c r="D166" s="158">
        <v>0</v>
      </c>
      <c r="E166" s="161"/>
      <c r="F166" s="162"/>
      <c r="G166" s="163">
        <v>100000</v>
      </c>
      <c r="H166" s="159">
        <f t="shared" si="5"/>
        <v>100000</v>
      </c>
    </row>
    <row r="167" spans="1:8" ht="15.75" thickBot="1" x14ac:dyDescent="0.3">
      <c r="A167" s="94"/>
      <c r="B167" s="108">
        <v>16</v>
      </c>
      <c r="C167" s="83" t="s">
        <v>221</v>
      </c>
      <c r="D167" s="158">
        <v>0</v>
      </c>
      <c r="E167" s="161"/>
      <c r="F167" s="162"/>
      <c r="G167" s="163">
        <v>50000</v>
      </c>
      <c r="H167" s="159">
        <f t="shared" si="5"/>
        <v>50000</v>
      </c>
    </row>
    <row r="168" spans="1:8" ht="15.75" thickBot="1" x14ac:dyDescent="0.3">
      <c r="A168" s="94"/>
      <c r="B168" s="95" t="s">
        <v>99</v>
      </c>
      <c r="C168" s="164" t="s">
        <v>100</v>
      </c>
      <c r="D168" s="101">
        <v>0</v>
      </c>
      <c r="E168" s="100"/>
      <c r="F168" s="101"/>
      <c r="G168" s="99">
        <f>+G169</f>
        <v>100000</v>
      </c>
      <c r="H168" s="115">
        <f>+G168</f>
        <v>100000</v>
      </c>
    </row>
    <row r="169" spans="1:8" ht="16.5" thickBot="1" x14ac:dyDescent="0.3">
      <c r="A169" s="94"/>
      <c r="B169" s="102">
        <v>1</v>
      </c>
      <c r="C169" s="165" t="s">
        <v>222</v>
      </c>
      <c r="D169" s="104">
        <v>0</v>
      </c>
      <c r="E169" s="105"/>
      <c r="F169" s="104"/>
      <c r="G169" s="166">
        <v>100000</v>
      </c>
      <c r="H169" s="166">
        <f>+G169</f>
        <v>100000</v>
      </c>
    </row>
    <row r="170" spans="1:8" ht="15.75" thickBot="1" x14ac:dyDescent="0.3">
      <c r="A170" s="94"/>
      <c r="B170" s="167" t="s">
        <v>101</v>
      </c>
      <c r="C170" s="168" t="s">
        <v>102</v>
      </c>
      <c r="D170" s="169">
        <f>+D172</f>
        <v>0</v>
      </c>
      <c r="E170" s="101"/>
      <c r="F170" s="100"/>
      <c r="G170" s="99">
        <f>+G171+G172+G173+G174+G175+G176+G177</f>
        <v>1510000</v>
      </c>
      <c r="H170" s="170">
        <f>+D170+G170</f>
        <v>1510000</v>
      </c>
    </row>
    <row r="171" spans="1:8" x14ac:dyDescent="0.25">
      <c r="A171" s="94"/>
      <c r="B171" s="142">
        <v>1</v>
      </c>
      <c r="C171" s="171" t="s">
        <v>223</v>
      </c>
      <c r="D171" s="143">
        <v>0</v>
      </c>
      <c r="E171" s="104"/>
      <c r="F171" s="105"/>
      <c r="G171" s="172">
        <v>310000</v>
      </c>
      <c r="H171" s="166">
        <f>+G171</f>
        <v>310000</v>
      </c>
    </row>
    <row r="172" spans="1:8" x14ac:dyDescent="0.25">
      <c r="A172" s="94"/>
      <c r="B172" s="108">
        <v>2</v>
      </c>
      <c r="C172" s="152" t="s">
        <v>103</v>
      </c>
      <c r="D172" s="110">
        <v>0</v>
      </c>
      <c r="E172" s="110"/>
      <c r="F172" s="111"/>
      <c r="G172" s="173">
        <v>250000</v>
      </c>
      <c r="H172" s="174">
        <f>+G172</f>
        <v>250000</v>
      </c>
    </row>
    <row r="173" spans="1:8" x14ac:dyDescent="0.25">
      <c r="A173" s="94"/>
      <c r="B173" s="108">
        <v>3</v>
      </c>
      <c r="C173" s="152" t="s">
        <v>224</v>
      </c>
      <c r="D173" s="110">
        <v>0</v>
      </c>
      <c r="E173" s="110"/>
      <c r="F173" s="111"/>
      <c r="G173" s="173">
        <v>50000</v>
      </c>
      <c r="H173" s="174">
        <f t="shared" ref="H173:H183" si="6">+G173</f>
        <v>50000</v>
      </c>
    </row>
    <row r="174" spans="1:8" x14ac:dyDescent="0.25">
      <c r="A174" s="94"/>
      <c r="B174" s="108">
        <v>4</v>
      </c>
      <c r="C174" s="152" t="s">
        <v>225</v>
      </c>
      <c r="D174" s="110">
        <v>0</v>
      </c>
      <c r="E174" s="110"/>
      <c r="F174" s="111"/>
      <c r="G174" s="173">
        <v>100000</v>
      </c>
      <c r="H174" s="174">
        <f t="shared" si="6"/>
        <v>100000</v>
      </c>
    </row>
    <row r="175" spans="1:8" x14ac:dyDescent="0.25">
      <c r="A175" s="94"/>
      <c r="B175" s="108">
        <v>5</v>
      </c>
      <c r="C175" s="152" t="s">
        <v>226</v>
      </c>
      <c r="D175" s="110">
        <v>0</v>
      </c>
      <c r="E175" s="110"/>
      <c r="F175" s="111"/>
      <c r="G175" s="173">
        <v>100000</v>
      </c>
      <c r="H175" s="174">
        <f t="shared" si="6"/>
        <v>100000</v>
      </c>
    </row>
    <row r="176" spans="1:8" x14ac:dyDescent="0.25">
      <c r="A176" s="94"/>
      <c r="B176" s="108">
        <v>6</v>
      </c>
      <c r="C176" s="175" t="s">
        <v>227</v>
      </c>
      <c r="D176" s="110">
        <v>0</v>
      </c>
      <c r="E176" s="110"/>
      <c r="F176" s="111"/>
      <c r="G176" s="173">
        <v>200000</v>
      </c>
      <c r="H176" s="174">
        <f t="shared" si="6"/>
        <v>200000</v>
      </c>
    </row>
    <row r="177" spans="1:8" ht="15.75" thickBot="1" x14ac:dyDescent="0.3">
      <c r="A177" s="94"/>
      <c r="B177" s="108">
        <v>7</v>
      </c>
      <c r="C177" s="176" t="s">
        <v>228</v>
      </c>
      <c r="D177" s="177">
        <v>0</v>
      </c>
      <c r="E177" s="110"/>
      <c r="F177" s="111"/>
      <c r="G177" s="178">
        <v>500000</v>
      </c>
      <c r="H177" s="174">
        <f t="shared" si="6"/>
        <v>500000</v>
      </c>
    </row>
    <row r="178" spans="1:8" ht="15.75" thickBot="1" x14ac:dyDescent="0.3">
      <c r="A178" s="94"/>
      <c r="B178" s="167" t="s">
        <v>104</v>
      </c>
      <c r="C178" s="168" t="s">
        <v>105</v>
      </c>
      <c r="D178" s="100">
        <v>0</v>
      </c>
      <c r="E178" s="101"/>
      <c r="F178" s="100"/>
      <c r="G178" s="179">
        <f>+G179</f>
        <v>100000</v>
      </c>
      <c r="H178" s="99">
        <f t="shared" si="6"/>
        <v>100000</v>
      </c>
    </row>
    <row r="179" spans="1:8" ht="15.75" thickBot="1" x14ac:dyDescent="0.3">
      <c r="A179" s="94"/>
      <c r="B179" s="108">
        <v>1</v>
      </c>
      <c r="C179" s="180" t="s">
        <v>106</v>
      </c>
      <c r="D179" s="110"/>
      <c r="E179" s="111"/>
      <c r="F179" s="110"/>
      <c r="G179" s="181">
        <v>100000</v>
      </c>
      <c r="H179" s="181">
        <f t="shared" si="6"/>
        <v>100000</v>
      </c>
    </row>
    <row r="180" spans="1:8" ht="15.75" thickBot="1" x14ac:dyDescent="0.3">
      <c r="A180" s="94"/>
      <c r="B180" s="95" t="s">
        <v>107</v>
      </c>
      <c r="C180" s="96" t="s">
        <v>108</v>
      </c>
      <c r="D180" s="101">
        <v>0</v>
      </c>
      <c r="E180" s="100"/>
      <c r="F180" s="101"/>
      <c r="G180" s="99">
        <f>+G181+G182+G183</f>
        <v>950000</v>
      </c>
      <c r="H180" s="170">
        <f t="shared" si="6"/>
        <v>950000</v>
      </c>
    </row>
    <row r="181" spans="1:8" x14ac:dyDescent="0.25">
      <c r="A181" s="94"/>
      <c r="B181" s="142">
        <v>1</v>
      </c>
      <c r="C181" s="182" t="s">
        <v>109</v>
      </c>
      <c r="D181" s="143">
        <v>0</v>
      </c>
      <c r="E181" s="105"/>
      <c r="F181" s="143"/>
      <c r="G181" s="183">
        <v>500000</v>
      </c>
      <c r="H181" s="184">
        <f t="shared" si="6"/>
        <v>500000</v>
      </c>
    </row>
    <row r="182" spans="1:8" x14ac:dyDescent="0.25">
      <c r="A182" s="94"/>
      <c r="B182" s="102">
        <v>2</v>
      </c>
      <c r="C182" s="85" t="s">
        <v>110</v>
      </c>
      <c r="D182" s="104">
        <v>0</v>
      </c>
      <c r="E182" s="105"/>
      <c r="F182" s="104"/>
      <c r="G182" s="68">
        <v>300000</v>
      </c>
      <c r="H182" s="185">
        <f t="shared" si="6"/>
        <v>300000</v>
      </c>
    </row>
    <row r="183" spans="1:8" ht="15.75" thickBot="1" x14ac:dyDescent="0.3">
      <c r="A183" s="94"/>
      <c r="B183" s="102">
        <v>3</v>
      </c>
      <c r="C183" s="85" t="s">
        <v>229</v>
      </c>
      <c r="D183" s="104">
        <v>0</v>
      </c>
      <c r="E183" s="105"/>
      <c r="F183" s="104"/>
      <c r="G183" s="68">
        <v>150000</v>
      </c>
      <c r="H183" s="185">
        <f t="shared" si="6"/>
        <v>150000</v>
      </c>
    </row>
    <row r="184" spans="1:8" ht="15.75" thickBot="1" x14ac:dyDescent="0.3">
      <c r="A184" s="94"/>
      <c r="B184" s="36" t="s">
        <v>111</v>
      </c>
      <c r="C184" s="37" t="s">
        <v>112</v>
      </c>
      <c r="D184" s="186">
        <f>+D185+D187+D188+D189+D190</f>
        <v>2000000</v>
      </c>
      <c r="E184" s="187"/>
      <c r="F184" s="188"/>
      <c r="G184" s="38">
        <f>+G185+G186+G187+G188+G189+G190</f>
        <v>1550000</v>
      </c>
      <c r="H184" s="38">
        <f>+D184+G184</f>
        <v>3550000</v>
      </c>
    </row>
    <row r="185" spans="1:8" ht="15.75" thickBot="1" x14ac:dyDescent="0.3">
      <c r="A185" s="189"/>
      <c r="B185" s="190" t="s">
        <v>113</v>
      </c>
      <c r="C185" s="191" t="s">
        <v>114</v>
      </c>
      <c r="D185" s="192">
        <v>400000</v>
      </c>
      <c r="E185" s="193"/>
      <c r="F185" s="194"/>
      <c r="G185" s="195">
        <v>300000</v>
      </c>
      <c r="H185" s="195">
        <f>+D185+G185</f>
        <v>700000</v>
      </c>
    </row>
    <row r="186" spans="1:8" x14ac:dyDescent="0.25">
      <c r="A186" s="196"/>
      <c r="B186" s="197" t="s">
        <v>115</v>
      </c>
      <c r="C186" s="198" t="s">
        <v>116</v>
      </c>
      <c r="D186" s="199"/>
      <c r="E186" s="200"/>
      <c r="F186" s="76"/>
      <c r="G186" s="201">
        <v>50000</v>
      </c>
      <c r="H186" s="201">
        <f>+G186</f>
        <v>50000</v>
      </c>
    </row>
    <row r="187" spans="1:8" ht="15.75" thickBot="1" x14ac:dyDescent="0.3">
      <c r="A187" s="196"/>
      <c r="B187" s="202" t="s">
        <v>117</v>
      </c>
      <c r="C187" s="203" t="s">
        <v>118</v>
      </c>
      <c r="D187" s="204">
        <v>400000</v>
      </c>
      <c r="E187" s="205"/>
      <c r="F187" s="206"/>
      <c r="G187" s="207">
        <v>300000</v>
      </c>
      <c r="H187" s="207">
        <f>+D187+G187</f>
        <v>700000</v>
      </c>
    </row>
    <row r="188" spans="1:8" ht="15.75" thickBot="1" x14ac:dyDescent="0.3">
      <c r="A188" s="196"/>
      <c r="B188" s="208" t="s">
        <v>119</v>
      </c>
      <c r="C188" s="209" t="s">
        <v>120</v>
      </c>
      <c r="D188" s="210">
        <v>400000</v>
      </c>
      <c r="E188" s="211"/>
      <c r="F188" s="194"/>
      <c r="G188" s="195">
        <v>300000</v>
      </c>
      <c r="H188" s="195">
        <f>+D188+G188</f>
        <v>700000</v>
      </c>
    </row>
    <row r="189" spans="1:8" ht="15.75" thickBot="1" x14ac:dyDescent="0.3">
      <c r="A189" s="196"/>
      <c r="B189" s="36" t="s">
        <v>121</v>
      </c>
      <c r="C189" s="212" t="s">
        <v>122</v>
      </c>
      <c r="D189" s="186">
        <v>400000</v>
      </c>
      <c r="E189" s="187"/>
      <c r="F189" s="188"/>
      <c r="G189" s="213">
        <v>300000</v>
      </c>
      <c r="H189" s="213">
        <f>+D189+G189</f>
        <v>700000</v>
      </c>
    </row>
    <row r="190" spans="1:8" ht="15.75" thickBot="1" x14ac:dyDescent="0.3">
      <c r="A190" s="196"/>
      <c r="B190" s="36" t="s">
        <v>123</v>
      </c>
      <c r="C190" s="37" t="s">
        <v>124</v>
      </c>
      <c r="D190" s="186">
        <v>400000</v>
      </c>
      <c r="E190" s="187"/>
      <c r="F190" s="188"/>
      <c r="G190" s="213">
        <v>300000</v>
      </c>
      <c r="H190" s="213">
        <f>+D190+G190</f>
        <v>700000</v>
      </c>
    </row>
    <row r="191" spans="1:8" ht="15.75" thickBot="1" x14ac:dyDescent="0.3">
      <c r="A191" s="214" t="s">
        <v>125</v>
      </c>
      <c r="B191" s="215"/>
      <c r="C191" s="216" t="s">
        <v>126</v>
      </c>
      <c r="D191" s="217">
        <f>+D192+D194+D221</f>
        <v>2214294</v>
      </c>
      <c r="E191" s="218">
        <f>+E192</f>
        <v>6950006</v>
      </c>
      <c r="F191" s="217">
        <v>0</v>
      </c>
      <c r="G191" s="217">
        <f>+G194+G237+G227</f>
        <v>2150000</v>
      </c>
      <c r="H191" s="219">
        <f>D191+E191+G191</f>
        <v>11314300</v>
      </c>
    </row>
    <row r="192" spans="1:8" ht="15.75" thickBot="1" x14ac:dyDescent="0.3">
      <c r="A192" s="220"/>
      <c r="B192" s="36" t="s">
        <v>127</v>
      </c>
      <c r="C192" s="37" t="s">
        <v>128</v>
      </c>
      <c r="D192" s="221">
        <f>+D193</f>
        <v>619994</v>
      </c>
      <c r="E192" s="222">
        <f>+E193</f>
        <v>6950006</v>
      </c>
      <c r="F192" s="221">
        <v>0</v>
      </c>
      <c r="G192" s="221">
        <v>0</v>
      </c>
      <c r="H192" s="213">
        <f>+D192+E192</f>
        <v>7570000</v>
      </c>
    </row>
    <row r="193" spans="1:8" ht="15.75" thickBot="1" x14ac:dyDescent="0.3">
      <c r="A193" s="196"/>
      <c r="B193" s="32">
        <v>1</v>
      </c>
      <c r="C193" s="33" t="s">
        <v>16</v>
      </c>
      <c r="D193" s="34">
        <v>619994</v>
      </c>
      <c r="E193" s="223">
        <v>6950006</v>
      </c>
      <c r="F193" s="34">
        <v>0</v>
      </c>
      <c r="G193" s="34">
        <v>0</v>
      </c>
      <c r="H193" s="224">
        <f>+D193+E193</f>
        <v>7570000</v>
      </c>
    </row>
    <row r="194" spans="1:8" ht="15.75" thickBot="1" x14ac:dyDescent="0.3">
      <c r="A194" s="196"/>
      <c r="B194" s="36" t="s">
        <v>129</v>
      </c>
      <c r="C194" s="37" t="s">
        <v>130</v>
      </c>
      <c r="D194" s="38">
        <f>+D195+D196+D197+D198+D199+D200+D201+D202+D203+D204+D205+D206+D207+D208+D209+D210+D211+D212+D213+D214+D215+D216+D217+D218+D219+D220</f>
        <v>1294300</v>
      </c>
      <c r="E194" s="39"/>
      <c r="F194" s="38">
        <v>0</v>
      </c>
      <c r="G194" s="38">
        <v>400000</v>
      </c>
      <c r="H194" s="38">
        <f>+D194+G194</f>
        <v>1694300</v>
      </c>
    </row>
    <row r="195" spans="1:8" x14ac:dyDescent="0.25">
      <c r="A195" s="196"/>
      <c r="B195" s="40">
        <v>1</v>
      </c>
      <c r="C195" s="225" t="s">
        <v>230</v>
      </c>
      <c r="D195" s="42">
        <v>5000</v>
      </c>
      <c r="E195" s="42"/>
      <c r="F195" s="44"/>
      <c r="G195" s="42"/>
      <c r="H195" s="226">
        <f>+D195</f>
        <v>5000</v>
      </c>
    </row>
    <row r="196" spans="1:8" x14ac:dyDescent="0.25">
      <c r="A196" s="196"/>
      <c r="B196" s="45">
        <v>2</v>
      </c>
      <c r="C196" s="225" t="s">
        <v>180</v>
      </c>
      <c r="D196" s="89">
        <v>1500</v>
      </c>
      <c r="E196" s="89"/>
      <c r="F196" s="49"/>
      <c r="G196" s="89"/>
      <c r="H196" s="227">
        <f>+D196</f>
        <v>1500</v>
      </c>
    </row>
    <row r="197" spans="1:8" x14ac:dyDescent="0.25">
      <c r="A197" s="196"/>
      <c r="B197" s="45">
        <v>3</v>
      </c>
      <c r="C197" s="225" t="s">
        <v>181</v>
      </c>
      <c r="D197" s="89">
        <v>1000</v>
      </c>
      <c r="E197" s="89"/>
      <c r="F197" s="49"/>
      <c r="G197" s="89"/>
      <c r="H197" s="227">
        <f>+D197</f>
        <v>1000</v>
      </c>
    </row>
    <row r="198" spans="1:8" x14ac:dyDescent="0.25">
      <c r="A198" s="196"/>
      <c r="B198" s="40">
        <v>4</v>
      </c>
      <c r="C198" s="225" t="s">
        <v>231</v>
      </c>
      <c r="D198" s="89">
        <v>190000</v>
      </c>
      <c r="E198" s="89"/>
      <c r="F198" s="49"/>
      <c r="G198" s="89">
        <v>100000</v>
      </c>
      <c r="H198" s="227">
        <f>+D198+G198</f>
        <v>290000</v>
      </c>
    </row>
    <row r="199" spans="1:8" x14ac:dyDescent="0.25">
      <c r="A199" s="196"/>
      <c r="B199" s="45">
        <v>5</v>
      </c>
      <c r="C199" s="225" t="s">
        <v>232</v>
      </c>
      <c r="D199" s="89">
        <v>10000</v>
      </c>
      <c r="E199" s="89"/>
      <c r="F199" s="49"/>
      <c r="G199" s="89"/>
      <c r="H199" s="227">
        <f t="shared" ref="H199:H220" si="7">+D199+G199</f>
        <v>10000</v>
      </c>
    </row>
    <row r="200" spans="1:8" x14ac:dyDescent="0.25">
      <c r="A200" s="196"/>
      <c r="B200" s="45">
        <v>6</v>
      </c>
      <c r="C200" s="225" t="s">
        <v>233</v>
      </c>
      <c r="D200" s="89">
        <v>8000</v>
      </c>
      <c r="E200" s="89"/>
      <c r="F200" s="49"/>
      <c r="G200" s="89"/>
      <c r="H200" s="227">
        <f t="shared" si="7"/>
        <v>8000</v>
      </c>
    </row>
    <row r="201" spans="1:8" x14ac:dyDescent="0.25">
      <c r="A201" s="196"/>
      <c r="B201" s="40">
        <v>7</v>
      </c>
      <c r="C201" s="225" t="s">
        <v>234</v>
      </c>
      <c r="D201" s="89">
        <v>45000</v>
      </c>
      <c r="E201" s="89"/>
      <c r="F201" s="49"/>
      <c r="G201" s="89"/>
      <c r="H201" s="227">
        <f t="shared" si="7"/>
        <v>45000</v>
      </c>
    </row>
    <row r="202" spans="1:8" x14ac:dyDescent="0.25">
      <c r="A202" s="196"/>
      <c r="B202" s="45">
        <v>8</v>
      </c>
      <c r="C202" s="225" t="s">
        <v>235</v>
      </c>
      <c r="D202" s="89">
        <v>1500</v>
      </c>
      <c r="E202" s="89"/>
      <c r="F202" s="49"/>
      <c r="G202" s="89"/>
      <c r="H202" s="227">
        <f t="shared" si="7"/>
        <v>1500</v>
      </c>
    </row>
    <row r="203" spans="1:8" x14ac:dyDescent="0.25">
      <c r="A203" s="196"/>
      <c r="B203" s="45">
        <v>9</v>
      </c>
      <c r="C203" s="225" t="s">
        <v>236</v>
      </c>
      <c r="D203" s="89">
        <v>60000</v>
      </c>
      <c r="E203" s="89"/>
      <c r="F203" s="228"/>
      <c r="G203" s="89">
        <v>100000</v>
      </c>
      <c r="H203" s="227">
        <f t="shared" si="7"/>
        <v>160000</v>
      </c>
    </row>
    <row r="204" spans="1:8" x14ac:dyDescent="0.25">
      <c r="A204" s="196"/>
      <c r="B204" s="40">
        <v>10</v>
      </c>
      <c r="C204" s="225" t="s">
        <v>237</v>
      </c>
      <c r="D204" s="89">
        <v>150000</v>
      </c>
      <c r="E204" s="89"/>
      <c r="F204" s="228"/>
      <c r="G204" s="89">
        <v>100000</v>
      </c>
      <c r="H204" s="227">
        <f t="shared" si="7"/>
        <v>250000</v>
      </c>
    </row>
    <row r="205" spans="1:8" x14ac:dyDescent="0.25">
      <c r="A205" s="196"/>
      <c r="B205" s="45">
        <v>11</v>
      </c>
      <c r="C205" s="46" t="s">
        <v>238</v>
      </c>
      <c r="D205" s="89">
        <v>9000</v>
      </c>
      <c r="E205" s="89"/>
      <c r="F205" s="228"/>
      <c r="G205" s="89"/>
      <c r="H205" s="227">
        <f t="shared" si="7"/>
        <v>9000</v>
      </c>
    </row>
    <row r="206" spans="1:8" x14ac:dyDescent="0.25">
      <c r="A206" s="196"/>
      <c r="B206" s="45">
        <v>12</v>
      </c>
      <c r="C206" s="225" t="s">
        <v>239</v>
      </c>
      <c r="D206" s="89">
        <v>35000</v>
      </c>
      <c r="E206" s="89"/>
      <c r="F206" s="228"/>
      <c r="G206" s="89"/>
      <c r="H206" s="227">
        <f t="shared" si="7"/>
        <v>35000</v>
      </c>
    </row>
    <row r="207" spans="1:8" x14ac:dyDescent="0.25">
      <c r="A207" s="196"/>
      <c r="B207" s="40">
        <v>13</v>
      </c>
      <c r="C207" s="229" t="s">
        <v>240</v>
      </c>
      <c r="D207" s="89">
        <v>152000</v>
      </c>
      <c r="E207" s="89"/>
      <c r="F207" s="228"/>
      <c r="G207" s="89"/>
      <c r="H207" s="227">
        <f t="shared" si="7"/>
        <v>152000</v>
      </c>
    </row>
    <row r="208" spans="1:8" x14ac:dyDescent="0.25">
      <c r="A208" s="196"/>
      <c r="B208" s="45">
        <v>14</v>
      </c>
      <c r="C208" s="225" t="s">
        <v>241</v>
      </c>
      <c r="D208" s="89">
        <v>60000</v>
      </c>
      <c r="E208" s="89"/>
      <c r="F208" s="228"/>
      <c r="G208" s="89"/>
      <c r="H208" s="227">
        <f t="shared" si="7"/>
        <v>60000</v>
      </c>
    </row>
    <row r="209" spans="1:8" x14ac:dyDescent="0.25">
      <c r="A209" s="196"/>
      <c r="B209" s="45">
        <v>15</v>
      </c>
      <c r="C209" s="225" t="s">
        <v>242</v>
      </c>
      <c r="D209" s="89">
        <v>80000</v>
      </c>
      <c r="E209" s="89"/>
      <c r="F209" s="228"/>
      <c r="G209" s="89"/>
      <c r="H209" s="227">
        <f t="shared" si="7"/>
        <v>80000</v>
      </c>
    </row>
    <row r="210" spans="1:8" x14ac:dyDescent="0.25">
      <c r="A210" s="196"/>
      <c r="B210" s="40">
        <v>16</v>
      </c>
      <c r="C210" s="225" t="s">
        <v>243</v>
      </c>
      <c r="D210" s="89">
        <v>13500</v>
      </c>
      <c r="E210" s="89"/>
      <c r="F210" s="228"/>
      <c r="G210" s="89"/>
      <c r="H210" s="227">
        <f t="shared" si="7"/>
        <v>13500</v>
      </c>
    </row>
    <row r="211" spans="1:8" x14ac:dyDescent="0.25">
      <c r="A211" s="196"/>
      <c r="B211" s="45">
        <v>17</v>
      </c>
      <c r="C211" s="225" t="s">
        <v>244</v>
      </c>
      <c r="D211" s="89">
        <v>7000</v>
      </c>
      <c r="E211" s="89"/>
      <c r="F211" s="228"/>
      <c r="G211" s="89"/>
      <c r="H211" s="227">
        <f t="shared" si="7"/>
        <v>7000</v>
      </c>
    </row>
    <row r="212" spans="1:8" x14ac:dyDescent="0.25">
      <c r="A212" s="196"/>
      <c r="B212" s="45">
        <v>18</v>
      </c>
      <c r="C212" s="225" t="s">
        <v>245</v>
      </c>
      <c r="D212" s="89">
        <v>15000</v>
      </c>
      <c r="E212" s="89"/>
      <c r="F212" s="228"/>
      <c r="G212" s="89"/>
      <c r="H212" s="227">
        <f t="shared" si="7"/>
        <v>15000</v>
      </c>
    </row>
    <row r="213" spans="1:8" x14ac:dyDescent="0.25">
      <c r="A213" s="196"/>
      <c r="B213" s="40">
        <v>19</v>
      </c>
      <c r="C213" s="225" t="s">
        <v>246</v>
      </c>
      <c r="D213" s="89">
        <v>4200</v>
      </c>
      <c r="E213" s="89"/>
      <c r="F213" s="228"/>
      <c r="G213" s="89"/>
      <c r="H213" s="227">
        <f t="shared" si="7"/>
        <v>4200</v>
      </c>
    </row>
    <row r="214" spans="1:8" x14ac:dyDescent="0.25">
      <c r="A214" s="196"/>
      <c r="B214" s="45">
        <v>20</v>
      </c>
      <c r="C214" s="225" t="s">
        <v>247</v>
      </c>
      <c r="D214" s="89">
        <v>200000</v>
      </c>
      <c r="E214" s="89"/>
      <c r="F214" s="230"/>
      <c r="G214" s="89">
        <v>100000</v>
      </c>
      <c r="H214" s="227">
        <f t="shared" si="7"/>
        <v>300000</v>
      </c>
    </row>
    <row r="215" spans="1:8" x14ac:dyDescent="0.25">
      <c r="A215" s="196"/>
      <c r="B215" s="45">
        <v>21</v>
      </c>
      <c r="C215" s="225" t="s">
        <v>248</v>
      </c>
      <c r="D215" s="89">
        <v>50000</v>
      </c>
      <c r="E215" s="89"/>
      <c r="F215" s="228"/>
      <c r="G215" s="89"/>
      <c r="H215" s="227">
        <f t="shared" si="7"/>
        <v>50000</v>
      </c>
    </row>
    <row r="216" spans="1:8" x14ac:dyDescent="0.25">
      <c r="A216" s="196"/>
      <c r="B216" s="40">
        <v>22</v>
      </c>
      <c r="C216" s="225" t="s">
        <v>249</v>
      </c>
      <c r="D216" s="89">
        <v>10000</v>
      </c>
      <c r="E216" s="89"/>
      <c r="F216" s="228"/>
      <c r="G216" s="89"/>
      <c r="H216" s="227">
        <f t="shared" si="7"/>
        <v>10000</v>
      </c>
    </row>
    <row r="217" spans="1:8" x14ac:dyDescent="0.25">
      <c r="A217" s="196"/>
      <c r="B217" s="45">
        <v>23</v>
      </c>
      <c r="C217" s="225" t="s">
        <v>250</v>
      </c>
      <c r="D217" s="89">
        <v>140000</v>
      </c>
      <c r="E217" s="89"/>
      <c r="F217" s="228"/>
      <c r="G217" s="89"/>
      <c r="H217" s="227">
        <f t="shared" si="7"/>
        <v>140000</v>
      </c>
    </row>
    <row r="218" spans="1:8" x14ac:dyDescent="0.25">
      <c r="A218" s="196"/>
      <c r="B218" s="45">
        <v>24</v>
      </c>
      <c r="C218" s="225" t="s">
        <v>251</v>
      </c>
      <c r="D218" s="89">
        <v>1500</v>
      </c>
      <c r="E218" s="89"/>
      <c r="F218" s="228"/>
      <c r="G218" s="89"/>
      <c r="H218" s="227">
        <f t="shared" si="7"/>
        <v>1500</v>
      </c>
    </row>
    <row r="219" spans="1:8" x14ac:dyDescent="0.25">
      <c r="A219" s="196"/>
      <c r="B219" s="40">
        <v>25</v>
      </c>
      <c r="C219" s="225" t="s">
        <v>252</v>
      </c>
      <c r="D219" s="89">
        <v>43100</v>
      </c>
      <c r="E219" s="89"/>
      <c r="F219" s="228"/>
      <c r="G219" s="89"/>
      <c r="H219" s="227">
        <f t="shared" si="7"/>
        <v>43100</v>
      </c>
    </row>
    <row r="220" spans="1:8" ht="15.75" thickBot="1" x14ac:dyDescent="0.3">
      <c r="A220" s="196"/>
      <c r="B220" s="45">
        <v>26</v>
      </c>
      <c r="C220" s="225" t="s">
        <v>253</v>
      </c>
      <c r="D220" s="89">
        <v>2000</v>
      </c>
      <c r="E220" s="89"/>
      <c r="F220" s="228"/>
      <c r="G220" s="89"/>
      <c r="H220" s="227">
        <f t="shared" si="7"/>
        <v>2000</v>
      </c>
    </row>
    <row r="221" spans="1:8" ht="15.75" thickBot="1" x14ac:dyDescent="0.3">
      <c r="A221" s="196"/>
      <c r="B221" s="36" t="s">
        <v>131</v>
      </c>
      <c r="C221" s="37" t="s">
        <v>132</v>
      </c>
      <c r="D221" s="213">
        <f>+D222+D223+D224+D225+D226</f>
        <v>300000</v>
      </c>
      <c r="E221" s="39">
        <v>0</v>
      </c>
      <c r="F221" s="187">
        <v>0</v>
      </c>
      <c r="G221" s="187">
        <v>0</v>
      </c>
      <c r="H221" s="213">
        <f t="shared" ref="H221:H226" si="8">+D221</f>
        <v>300000</v>
      </c>
    </row>
    <row r="222" spans="1:8" x14ac:dyDescent="0.25">
      <c r="A222" s="196"/>
      <c r="B222" s="40">
        <v>1</v>
      </c>
      <c r="C222" s="41" t="s">
        <v>254</v>
      </c>
      <c r="D222" s="231">
        <v>125000</v>
      </c>
      <c r="E222" s="232">
        <v>0</v>
      </c>
      <c r="F222" s="44"/>
      <c r="G222" s="233">
        <v>0</v>
      </c>
      <c r="H222" s="231">
        <f t="shared" si="8"/>
        <v>125000</v>
      </c>
    </row>
    <row r="223" spans="1:8" x14ac:dyDescent="0.25">
      <c r="A223" s="196"/>
      <c r="B223" s="45">
        <v>2</v>
      </c>
      <c r="C223" s="46" t="s">
        <v>190</v>
      </c>
      <c r="D223" s="227">
        <v>35000</v>
      </c>
      <c r="E223" s="234">
        <v>0</v>
      </c>
      <c r="F223" s="49"/>
      <c r="G223" s="235">
        <v>0</v>
      </c>
      <c r="H223" s="227">
        <f t="shared" si="8"/>
        <v>35000</v>
      </c>
    </row>
    <row r="224" spans="1:8" x14ac:dyDescent="0.25">
      <c r="A224" s="196"/>
      <c r="B224" s="45">
        <v>3</v>
      </c>
      <c r="C224" s="46" t="s">
        <v>255</v>
      </c>
      <c r="D224" s="227">
        <v>30000</v>
      </c>
      <c r="E224" s="234">
        <v>0</v>
      </c>
      <c r="F224" s="49"/>
      <c r="G224" s="235">
        <v>0</v>
      </c>
      <c r="H224" s="227">
        <f t="shared" si="8"/>
        <v>30000</v>
      </c>
    </row>
    <row r="225" spans="1:8" x14ac:dyDescent="0.25">
      <c r="A225" s="196"/>
      <c r="B225" s="45">
        <v>4</v>
      </c>
      <c r="C225" s="46" t="s">
        <v>256</v>
      </c>
      <c r="D225" s="227">
        <v>100000</v>
      </c>
      <c r="E225" s="234">
        <v>0</v>
      </c>
      <c r="F225" s="49"/>
      <c r="G225" s="235">
        <v>0</v>
      </c>
      <c r="H225" s="227">
        <f t="shared" si="8"/>
        <v>100000</v>
      </c>
    </row>
    <row r="226" spans="1:8" ht="15.75" thickBot="1" x14ac:dyDescent="0.3">
      <c r="A226" s="196"/>
      <c r="B226" s="51">
        <v>5</v>
      </c>
      <c r="C226" s="52" t="s">
        <v>257</v>
      </c>
      <c r="D226" s="236">
        <v>10000</v>
      </c>
      <c r="E226" s="237">
        <v>0</v>
      </c>
      <c r="F226" s="55"/>
      <c r="G226" s="238">
        <v>0</v>
      </c>
      <c r="H226" s="236">
        <f t="shared" si="8"/>
        <v>10000</v>
      </c>
    </row>
    <row r="227" spans="1:8" ht="15.75" thickBot="1" x14ac:dyDescent="0.3">
      <c r="A227" s="196"/>
      <c r="B227" s="36" t="s">
        <v>133</v>
      </c>
      <c r="C227" s="37" t="s">
        <v>134</v>
      </c>
      <c r="D227" s="213">
        <v>0</v>
      </c>
      <c r="E227" s="239">
        <v>0</v>
      </c>
      <c r="F227" s="240">
        <v>0</v>
      </c>
      <c r="G227" s="213">
        <f>+G228+G229+G230+G231+G232+G233+G234+G235+G236</f>
        <v>1600000</v>
      </c>
      <c r="H227" s="213">
        <f>+G227</f>
        <v>1600000</v>
      </c>
    </row>
    <row r="228" spans="1:8" x14ac:dyDescent="0.25">
      <c r="A228" s="196"/>
      <c r="B228" s="40">
        <v>1</v>
      </c>
      <c r="C228" s="241" t="s">
        <v>135</v>
      </c>
      <c r="D228" s="231">
        <v>0</v>
      </c>
      <c r="E228" s="242"/>
      <c r="F228" s="243"/>
      <c r="G228" s="106">
        <v>250000</v>
      </c>
      <c r="H228" s="244">
        <f>+G228</f>
        <v>250000</v>
      </c>
    </row>
    <row r="229" spans="1:8" x14ac:dyDescent="0.25">
      <c r="A229" s="196"/>
      <c r="B229" s="45">
        <v>2</v>
      </c>
      <c r="C229" s="245" t="s">
        <v>258</v>
      </c>
      <c r="D229" s="227">
        <v>0</v>
      </c>
      <c r="E229" s="246"/>
      <c r="F229" s="230"/>
      <c r="G229" s="114">
        <v>100000</v>
      </c>
      <c r="H229" s="247">
        <f>+G229</f>
        <v>100000</v>
      </c>
    </row>
    <row r="230" spans="1:8" x14ac:dyDescent="0.25">
      <c r="A230" s="196"/>
      <c r="B230" s="45">
        <v>3</v>
      </c>
      <c r="C230" s="245" t="s">
        <v>136</v>
      </c>
      <c r="D230" s="227">
        <v>0</v>
      </c>
      <c r="E230" s="246"/>
      <c r="F230" s="230"/>
      <c r="G230" s="114">
        <v>100000</v>
      </c>
      <c r="H230" s="247">
        <f t="shared" ref="H230:H236" si="9">+G230</f>
        <v>100000</v>
      </c>
    </row>
    <row r="231" spans="1:8" x14ac:dyDescent="0.25">
      <c r="A231" s="196"/>
      <c r="B231" s="45">
        <v>4</v>
      </c>
      <c r="C231" s="245" t="s">
        <v>137</v>
      </c>
      <c r="D231" s="227">
        <v>0</v>
      </c>
      <c r="E231" s="246"/>
      <c r="F231" s="230"/>
      <c r="G231" s="114">
        <v>300000</v>
      </c>
      <c r="H231" s="247">
        <f t="shared" si="9"/>
        <v>300000</v>
      </c>
    </row>
    <row r="232" spans="1:8" x14ac:dyDescent="0.25">
      <c r="A232" s="196"/>
      <c r="B232" s="45">
        <v>5</v>
      </c>
      <c r="C232" s="245" t="s">
        <v>259</v>
      </c>
      <c r="D232" s="227">
        <v>0</v>
      </c>
      <c r="E232" s="246"/>
      <c r="F232" s="230"/>
      <c r="G232" s="114">
        <v>200000</v>
      </c>
      <c r="H232" s="247">
        <f t="shared" si="9"/>
        <v>200000</v>
      </c>
    </row>
    <row r="233" spans="1:8" x14ac:dyDescent="0.25">
      <c r="A233" s="196"/>
      <c r="B233" s="45">
        <v>6</v>
      </c>
      <c r="C233" s="245" t="s">
        <v>138</v>
      </c>
      <c r="D233" s="227">
        <v>0</v>
      </c>
      <c r="E233" s="246"/>
      <c r="F233" s="230"/>
      <c r="G233" s="114">
        <v>150000</v>
      </c>
      <c r="H233" s="247">
        <f t="shared" si="9"/>
        <v>150000</v>
      </c>
    </row>
    <row r="234" spans="1:8" x14ac:dyDescent="0.25">
      <c r="A234" s="196"/>
      <c r="B234" s="45">
        <v>7</v>
      </c>
      <c r="C234" s="245" t="s">
        <v>260</v>
      </c>
      <c r="D234" s="227">
        <v>0</v>
      </c>
      <c r="E234" s="246"/>
      <c r="F234" s="230"/>
      <c r="G234" s="114">
        <v>200000</v>
      </c>
      <c r="H234" s="247">
        <f t="shared" si="9"/>
        <v>200000</v>
      </c>
    </row>
    <row r="235" spans="1:8" x14ac:dyDescent="0.25">
      <c r="A235" s="196"/>
      <c r="B235" s="45">
        <v>8</v>
      </c>
      <c r="C235" s="245" t="s">
        <v>261</v>
      </c>
      <c r="D235" s="227">
        <v>0</v>
      </c>
      <c r="E235" s="246"/>
      <c r="F235" s="230"/>
      <c r="G235" s="114">
        <v>150000</v>
      </c>
      <c r="H235" s="247">
        <f t="shared" si="9"/>
        <v>150000</v>
      </c>
    </row>
    <row r="236" spans="1:8" ht="15.75" thickBot="1" x14ac:dyDescent="0.3">
      <c r="A236" s="196"/>
      <c r="B236" s="45">
        <v>9</v>
      </c>
      <c r="C236" s="245" t="s">
        <v>262</v>
      </c>
      <c r="D236" s="227">
        <v>0</v>
      </c>
      <c r="E236" s="246"/>
      <c r="F236" s="230"/>
      <c r="G236" s="114">
        <v>150000</v>
      </c>
      <c r="H236" s="247">
        <f t="shared" si="9"/>
        <v>150000</v>
      </c>
    </row>
    <row r="237" spans="1:8" ht="15.75" thickBot="1" x14ac:dyDescent="0.3">
      <c r="A237" s="196"/>
      <c r="B237" s="36" t="s">
        <v>139</v>
      </c>
      <c r="C237" s="37" t="s">
        <v>112</v>
      </c>
      <c r="D237" s="38">
        <v>0</v>
      </c>
      <c r="E237" s="248">
        <v>0</v>
      </c>
      <c r="F237" s="249">
        <v>0</v>
      </c>
      <c r="G237" s="38">
        <v>150000</v>
      </c>
      <c r="H237" s="250">
        <f>+G237</f>
        <v>150000</v>
      </c>
    </row>
    <row r="238" spans="1:8" ht="15.75" thickBot="1" x14ac:dyDescent="0.3">
      <c r="A238" s="251" t="s">
        <v>140</v>
      </c>
      <c r="B238" s="215"/>
      <c r="C238" s="216" t="s">
        <v>141</v>
      </c>
      <c r="D238" s="217">
        <f>+D241+D260</f>
        <v>1519973</v>
      </c>
      <c r="E238" s="218">
        <v>0</v>
      </c>
      <c r="F238" s="217">
        <f>+F239+F241</f>
        <v>21108027</v>
      </c>
      <c r="G238" s="217">
        <f>+G241+G285+G266</f>
        <v>5830000</v>
      </c>
      <c r="H238" s="219">
        <f>+D238+F238+G238</f>
        <v>28458000</v>
      </c>
    </row>
    <row r="239" spans="1:8" ht="15.75" thickBot="1" x14ac:dyDescent="0.3">
      <c r="A239" s="220"/>
      <c r="B239" s="36" t="s">
        <v>142</v>
      </c>
      <c r="C239" s="37" t="s">
        <v>128</v>
      </c>
      <c r="D239" s="38">
        <v>0</v>
      </c>
      <c r="E239" s="39">
        <v>0</v>
      </c>
      <c r="F239" s="38">
        <f>+F240</f>
        <v>18600000</v>
      </c>
      <c r="G239" s="38">
        <v>0</v>
      </c>
      <c r="H239" s="213">
        <f>+F239</f>
        <v>18600000</v>
      </c>
    </row>
    <row r="240" spans="1:8" ht="15.75" thickBot="1" x14ac:dyDescent="0.3">
      <c r="A240" s="196"/>
      <c r="B240" s="252">
        <v>1</v>
      </c>
      <c r="C240" s="253" t="s">
        <v>16</v>
      </c>
      <c r="D240" s="254">
        <v>0</v>
      </c>
      <c r="E240" s="255"/>
      <c r="F240" s="256">
        <v>18600000</v>
      </c>
      <c r="G240" s="254"/>
      <c r="H240" s="257">
        <f>+F240</f>
        <v>18600000</v>
      </c>
    </row>
    <row r="241" spans="1:8" ht="15.75" thickBot="1" x14ac:dyDescent="0.3">
      <c r="A241" s="196"/>
      <c r="B241" s="36" t="s">
        <v>143</v>
      </c>
      <c r="C241" s="258" t="s">
        <v>130</v>
      </c>
      <c r="D241" s="38">
        <f>+D244+D247+D249+D256</f>
        <v>759973</v>
      </c>
      <c r="E241" s="39">
        <v>0</v>
      </c>
      <c r="F241" s="38">
        <f>+F242+F243+F244+F245+F246+F247+F248+F249+F250+F251+F252+F253+F254+F255+F256+F257+F258+F259</f>
        <v>2508027</v>
      </c>
      <c r="G241" s="38">
        <f>+G249+G256</f>
        <v>1000000</v>
      </c>
      <c r="H241" s="38">
        <f>+D241+F241+G241</f>
        <v>4268000</v>
      </c>
    </row>
    <row r="242" spans="1:8" x14ac:dyDescent="0.25">
      <c r="A242" s="196"/>
      <c r="B242" s="259">
        <v>1</v>
      </c>
      <c r="C242" s="260" t="s">
        <v>144</v>
      </c>
      <c r="D242" s="261">
        <v>0</v>
      </c>
      <c r="E242" s="232"/>
      <c r="F242" s="42">
        <v>10000</v>
      </c>
      <c r="G242" s="42"/>
      <c r="H242" s="226">
        <f>+F242+G242</f>
        <v>10000</v>
      </c>
    </row>
    <row r="243" spans="1:8" x14ac:dyDescent="0.25">
      <c r="A243" s="196"/>
      <c r="B243" s="262">
        <v>2</v>
      </c>
      <c r="C243" s="263" t="s">
        <v>263</v>
      </c>
      <c r="D243" s="50">
        <v>0</v>
      </c>
      <c r="E243" s="234"/>
      <c r="F243" s="47">
        <v>270000</v>
      </c>
      <c r="G243" s="47"/>
      <c r="H243" s="50">
        <f>+F243+G243</f>
        <v>270000</v>
      </c>
    </row>
    <row r="244" spans="1:8" x14ac:dyDescent="0.25">
      <c r="A244" s="196"/>
      <c r="B244" s="262">
        <v>4</v>
      </c>
      <c r="C244" s="263" t="s">
        <v>231</v>
      </c>
      <c r="D244" s="50">
        <v>300000</v>
      </c>
      <c r="E244" s="234"/>
      <c r="F244" s="47">
        <v>220000</v>
      </c>
      <c r="G244" s="47"/>
      <c r="H244" s="50">
        <f>+D244+F244</f>
        <v>520000</v>
      </c>
    </row>
    <row r="245" spans="1:8" x14ac:dyDescent="0.25">
      <c r="A245" s="196"/>
      <c r="B245" s="262">
        <v>5</v>
      </c>
      <c r="C245" s="263" t="s">
        <v>232</v>
      </c>
      <c r="D245" s="50">
        <v>0</v>
      </c>
      <c r="E245" s="234"/>
      <c r="F245" s="47">
        <v>50000</v>
      </c>
      <c r="G245" s="47"/>
      <c r="H245" s="50">
        <f t="shared" ref="H245:H259" si="10">+F245+G245</f>
        <v>50000</v>
      </c>
    </row>
    <row r="246" spans="1:8" x14ac:dyDescent="0.25">
      <c r="A246" s="196"/>
      <c r="B246" s="262">
        <v>6</v>
      </c>
      <c r="C246" s="263" t="s">
        <v>264</v>
      </c>
      <c r="D246" s="50">
        <v>0</v>
      </c>
      <c r="E246" s="234"/>
      <c r="F246" s="47">
        <v>10000</v>
      </c>
      <c r="G246" s="47"/>
      <c r="H246" s="50">
        <f t="shared" si="10"/>
        <v>10000</v>
      </c>
    </row>
    <row r="247" spans="1:8" x14ac:dyDescent="0.25">
      <c r="A247" s="196"/>
      <c r="B247" s="262">
        <v>7</v>
      </c>
      <c r="C247" s="264" t="s">
        <v>265</v>
      </c>
      <c r="D247" s="50">
        <v>59973</v>
      </c>
      <c r="E247" s="234"/>
      <c r="F247" s="47">
        <v>210027</v>
      </c>
      <c r="G247" s="47"/>
      <c r="H247" s="50">
        <f>+D247+F247</f>
        <v>270000</v>
      </c>
    </row>
    <row r="248" spans="1:8" x14ac:dyDescent="0.25">
      <c r="A248" s="196"/>
      <c r="B248" s="262">
        <v>8</v>
      </c>
      <c r="C248" s="263" t="s">
        <v>266</v>
      </c>
      <c r="D248" s="50">
        <v>0</v>
      </c>
      <c r="E248" s="234"/>
      <c r="F248" s="47">
        <v>130000</v>
      </c>
      <c r="G248" s="47"/>
      <c r="H248" s="50">
        <f t="shared" si="10"/>
        <v>130000</v>
      </c>
    </row>
    <row r="249" spans="1:8" x14ac:dyDescent="0.25">
      <c r="A249" s="196"/>
      <c r="B249" s="262">
        <v>9</v>
      </c>
      <c r="C249" s="263" t="s">
        <v>235</v>
      </c>
      <c r="D249" s="50">
        <v>200000</v>
      </c>
      <c r="E249" s="234"/>
      <c r="F249" s="47">
        <v>500000</v>
      </c>
      <c r="G249" s="47">
        <v>900000</v>
      </c>
      <c r="H249" s="50">
        <f>+D249+F249+G249</f>
        <v>1600000</v>
      </c>
    </row>
    <row r="250" spans="1:8" x14ac:dyDescent="0.25">
      <c r="A250" s="196"/>
      <c r="B250" s="262">
        <v>10</v>
      </c>
      <c r="C250" s="264" t="s">
        <v>43</v>
      </c>
      <c r="D250" s="50">
        <v>0</v>
      </c>
      <c r="E250" s="234"/>
      <c r="F250" s="47">
        <v>400000</v>
      </c>
      <c r="G250" s="47"/>
      <c r="H250" s="50">
        <f t="shared" si="10"/>
        <v>400000</v>
      </c>
    </row>
    <row r="251" spans="1:8" x14ac:dyDescent="0.25">
      <c r="A251" s="196"/>
      <c r="B251" s="262">
        <v>11</v>
      </c>
      <c r="C251" s="263" t="s">
        <v>243</v>
      </c>
      <c r="D251" s="50">
        <v>0</v>
      </c>
      <c r="E251" s="234"/>
      <c r="F251" s="47">
        <v>250000</v>
      </c>
      <c r="G251" s="47"/>
      <c r="H251" s="50">
        <f t="shared" si="10"/>
        <v>250000</v>
      </c>
    </row>
    <row r="252" spans="1:8" x14ac:dyDescent="0.25">
      <c r="A252" s="196"/>
      <c r="B252" s="262">
        <v>12</v>
      </c>
      <c r="C252" s="263" t="s">
        <v>241</v>
      </c>
      <c r="D252" s="56">
        <v>0</v>
      </c>
      <c r="E252" s="234"/>
      <c r="F252" s="47">
        <v>10000</v>
      </c>
      <c r="G252" s="47"/>
      <c r="H252" s="50">
        <f t="shared" si="10"/>
        <v>10000</v>
      </c>
    </row>
    <row r="253" spans="1:8" x14ac:dyDescent="0.25">
      <c r="A253" s="196"/>
      <c r="B253" s="262">
        <v>13</v>
      </c>
      <c r="C253" s="263" t="s">
        <v>244</v>
      </c>
      <c r="D253" s="50">
        <v>0</v>
      </c>
      <c r="E253" s="234"/>
      <c r="F253" s="47">
        <v>1000</v>
      </c>
      <c r="G253" s="47"/>
      <c r="H253" s="50">
        <f t="shared" si="10"/>
        <v>1000</v>
      </c>
    </row>
    <row r="254" spans="1:8" x14ac:dyDescent="0.25">
      <c r="A254" s="196"/>
      <c r="B254" s="262">
        <v>14</v>
      </c>
      <c r="C254" s="263" t="s">
        <v>245</v>
      </c>
      <c r="D254" s="50">
        <v>0</v>
      </c>
      <c r="E254" s="234"/>
      <c r="F254" s="47">
        <v>1000</v>
      </c>
      <c r="G254" s="47"/>
      <c r="H254" s="50">
        <f t="shared" si="10"/>
        <v>1000</v>
      </c>
    </row>
    <row r="255" spans="1:8" x14ac:dyDescent="0.25">
      <c r="A255" s="196"/>
      <c r="B255" s="262">
        <v>15</v>
      </c>
      <c r="C255" s="263" t="s">
        <v>145</v>
      </c>
      <c r="D255" s="50">
        <v>0</v>
      </c>
      <c r="E255" s="234"/>
      <c r="F255" s="47">
        <v>180000</v>
      </c>
      <c r="G255" s="265"/>
      <c r="H255" s="50">
        <f t="shared" si="10"/>
        <v>180000</v>
      </c>
    </row>
    <row r="256" spans="1:8" x14ac:dyDescent="0.25">
      <c r="A256" s="196"/>
      <c r="B256" s="262">
        <v>16</v>
      </c>
      <c r="C256" s="263" t="s">
        <v>267</v>
      </c>
      <c r="D256" s="50">
        <v>200000</v>
      </c>
      <c r="E256" s="234"/>
      <c r="F256" s="47">
        <v>250000</v>
      </c>
      <c r="G256" s="47">
        <v>100000</v>
      </c>
      <c r="H256" s="50">
        <f>+D256+F256+G256</f>
        <v>550000</v>
      </c>
    </row>
    <row r="257" spans="1:8" x14ac:dyDescent="0.25">
      <c r="A257" s="196"/>
      <c r="B257" s="262">
        <v>17</v>
      </c>
      <c r="C257" s="263" t="s">
        <v>249</v>
      </c>
      <c r="D257" s="50">
        <v>0</v>
      </c>
      <c r="E257" s="234"/>
      <c r="F257" s="47">
        <v>10000</v>
      </c>
      <c r="G257" s="47"/>
      <c r="H257" s="50">
        <f t="shared" si="10"/>
        <v>10000</v>
      </c>
    </row>
    <row r="258" spans="1:8" x14ac:dyDescent="0.25">
      <c r="A258" s="196"/>
      <c r="B258" s="262">
        <v>18</v>
      </c>
      <c r="C258" s="263" t="s">
        <v>268</v>
      </c>
      <c r="D258" s="50">
        <v>0</v>
      </c>
      <c r="E258" s="234"/>
      <c r="F258" s="47">
        <v>1000</v>
      </c>
      <c r="G258" s="47"/>
      <c r="H258" s="50">
        <f t="shared" si="10"/>
        <v>1000</v>
      </c>
    </row>
    <row r="259" spans="1:8" ht="15.75" thickBot="1" x14ac:dyDescent="0.3">
      <c r="A259" s="196"/>
      <c r="B259" s="262">
        <v>19</v>
      </c>
      <c r="C259" s="266" t="s">
        <v>269</v>
      </c>
      <c r="D259" s="267">
        <v>0</v>
      </c>
      <c r="E259" s="237"/>
      <c r="F259" s="47">
        <v>5000</v>
      </c>
      <c r="G259" s="47"/>
      <c r="H259" s="50">
        <f t="shared" si="10"/>
        <v>5000</v>
      </c>
    </row>
    <row r="260" spans="1:8" ht="15.75" thickBot="1" x14ac:dyDescent="0.3">
      <c r="A260" s="196"/>
      <c r="B260" s="36" t="s">
        <v>146</v>
      </c>
      <c r="C260" s="37" t="s">
        <v>69</v>
      </c>
      <c r="D260" s="213">
        <v>760000</v>
      </c>
      <c r="E260" s="188">
        <v>0</v>
      </c>
      <c r="F260" s="38">
        <v>0</v>
      </c>
      <c r="G260" s="187">
        <v>0</v>
      </c>
      <c r="H260" s="213">
        <v>760000</v>
      </c>
    </row>
    <row r="261" spans="1:8" x14ac:dyDescent="0.25">
      <c r="A261" s="196"/>
      <c r="B261" s="259">
        <v>1</v>
      </c>
      <c r="C261" s="268" t="s">
        <v>254</v>
      </c>
      <c r="D261" s="226">
        <v>350000</v>
      </c>
      <c r="E261" s="269"/>
      <c r="F261" s="270">
        <v>0</v>
      </c>
      <c r="G261" s="271">
        <v>0</v>
      </c>
      <c r="H261" s="226">
        <v>350000</v>
      </c>
    </row>
    <row r="262" spans="1:8" x14ac:dyDescent="0.25">
      <c r="A262" s="196"/>
      <c r="B262" s="262">
        <v>2</v>
      </c>
      <c r="C262" s="272" t="s">
        <v>190</v>
      </c>
      <c r="D262" s="50">
        <v>200000</v>
      </c>
      <c r="E262" s="76"/>
      <c r="F262" s="228">
        <v>0</v>
      </c>
      <c r="G262" s="77">
        <v>0</v>
      </c>
      <c r="H262" s="50">
        <v>200000</v>
      </c>
    </row>
    <row r="263" spans="1:8" x14ac:dyDescent="0.25">
      <c r="A263" s="196"/>
      <c r="B263" s="262">
        <v>3</v>
      </c>
      <c r="C263" s="272" t="s">
        <v>70</v>
      </c>
      <c r="D263" s="50">
        <v>60000</v>
      </c>
      <c r="E263" s="76"/>
      <c r="F263" s="228">
        <v>0</v>
      </c>
      <c r="G263" s="77">
        <v>0</v>
      </c>
      <c r="H263" s="50">
        <v>60000</v>
      </c>
    </row>
    <row r="264" spans="1:8" x14ac:dyDescent="0.25">
      <c r="A264" s="196"/>
      <c r="B264" s="262">
        <v>4</v>
      </c>
      <c r="C264" s="272" t="s">
        <v>256</v>
      </c>
      <c r="D264" s="50">
        <v>100000</v>
      </c>
      <c r="E264" s="76"/>
      <c r="F264" s="228">
        <v>0</v>
      </c>
      <c r="G264" s="77">
        <v>0</v>
      </c>
      <c r="H264" s="50">
        <v>100000</v>
      </c>
    </row>
    <row r="265" spans="1:8" ht="15.75" thickBot="1" x14ac:dyDescent="0.3">
      <c r="A265" s="196"/>
      <c r="B265" s="273">
        <v>5</v>
      </c>
      <c r="C265" s="274" t="s">
        <v>257</v>
      </c>
      <c r="D265" s="56">
        <v>50000</v>
      </c>
      <c r="E265" s="72"/>
      <c r="F265" s="275">
        <v>0</v>
      </c>
      <c r="G265" s="73">
        <v>0</v>
      </c>
      <c r="H265" s="56">
        <v>50000</v>
      </c>
    </row>
    <row r="266" spans="1:8" ht="15.75" thickBot="1" x14ac:dyDescent="0.3">
      <c r="A266" s="196"/>
      <c r="B266" s="36" t="s">
        <v>147</v>
      </c>
      <c r="C266" s="276" t="s">
        <v>134</v>
      </c>
      <c r="D266" s="213">
        <v>0</v>
      </c>
      <c r="E266" s="188">
        <v>0</v>
      </c>
      <c r="F266" s="240">
        <v>0</v>
      </c>
      <c r="G266" s="213">
        <f>+G267+G268+G269+G270+G271+G272+G273+G274+G275+G276+G277+G278+G279+G280+G281+G282+G283+G284</f>
        <v>4530000</v>
      </c>
      <c r="H266" s="213">
        <f>+G266</f>
        <v>4530000</v>
      </c>
    </row>
    <row r="267" spans="1:8" x14ac:dyDescent="0.25">
      <c r="A267" s="196"/>
      <c r="B267" s="259">
        <v>1</v>
      </c>
      <c r="C267" s="171" t="s">
        <v>270</v>
      </c>
      <c r="D267" s="261">
        <v>0</v>
      </c>
      <c r="E267" s="269"/>
      <c r="F267" s="277"/>
      <c r="G267" s="124">
        <v>50000</v>
      </c>
      <c r="H267" s="278">
        <f>+G267</f>
        <v>50000</v>
      </c>
    </row>
    <row r="268" spans="1:8" x14ac:dyDescent="0.25">
      <c r="A268" s="196"/>
      <c r="B268" s="262">
        <v>2</v>
      </c>
      <c r="C268" s="152" t="s">
        <v>271</v>
      </c>
      <c r="D268" s="50">
        <v>0</v>
      </c>
      <c r="E268" s="76"/>
      <c r="F268" s="228"/>
      <c r="G268" s="84">
        <v>100000</v>
      </c>
      <c r="H268" s="278">
        <f>+G268</f>
        <v>100000</v>
      </c>
    </row>
    <row r="269" spans="1:8" x14ac:dyDescent="0.25">
      <c r="A269" s="196"/>
      <c r="B269" s="262">
        <v>3</v>
      </c>
      <c r="C269" s="152" t="s">
        <v>272</v>
      </c>
      <c r="D269" s="50">
        <v>0</v>
      </c>
      <c r="E269" s="76"/>
      <c r="F269" s="228"/>
      <c r="G269" s="84">
        <v>150000</v>
      </c>
      <c r="H269" s="278">
        <f t="shared" ref="H269:H284" si="11">+G269</f>
        <v>150000</v>
      </c>
    </row>
    <row r="270" spans="1:8" x14ac:dyDescent="0.25">
      <c r="A270" s="196"/>
      <c r="B270" s="259">
        <v>4</v>
      </c>
      <c r="C270" s="152" t="s">
        <v>273</v>
      </c>
      <c r="D270" s="50">
        <v>0</v>
      </c>
      <c r="E270" s="76"/>
      <c r="F270" s="228"/>
      <c r="G270" s="84">
        <v>100000</v>
      </c>
      <c r="H270" s="278">
        <f t="shared" si="11"/>
        <v>100000</v>
      </c>
    </row>
    <row r="271" spans="1:8" x14ac:dyDescent="0.25">
      <c r="A271" s="196"/>
      <c r="B271" s="262">
        <v>5</v>
      </c>
      <c r="C271" s="152" t="s">
        <v>274</v>
      </c>
      <c r="D271" s="50">
        <v>0</v>
      </c>
      <c r="E271" s="76"/>
      <c r="F271" s="228"/>
      <c r="G271" s="84">
        <v>500000</v>
      </c>
      <c r="H271" s="278">
        <f t="shared" si="11"/>
        <v>500000</v>
      </c>
    </row>
    <row r="272" spans="1:8" x14ac:dyDescent="0.25">
      <c r="A272" s="196"/>
      <c r="B272" s="262">
        <v>6</v>
      </c>
      <c r="C272" s="152" t="s">
        <v>275</v>
      </c>
      <c r="D272" s="50">
        <v>0</v>
      </c>
      <c r="E272" s="76"/>
      <c r="F272" s="228"/>
      <c r="G272" s="84">
        <v>180000</v>
      </c>
      <c r="H272" s="278">
        <f t="shared" si="11"/>
        <v>180000</v>
      </c>
    </row>
    <row r="273" spans="1:8" x14ac:dyDescent="0.25">
      <c r="A273" s="196"/>
      <c r="B273" s="259">
        <v>7</v>
      </c>
      <c r="C273" s="152" t="s">
        <v>276</v>
      </c>
      <c r="D273" s="50">
        <v>0</v>
      </c>
      <c r="E273" s="76"/>
      <c r="F273" s="228"/>
      <c r="G273" s="84">
        <v>150000</v>
      </c>
      <c r="H273" s="278">
        <f t="shared" si="11"/>
        <v>150000</v>
      </c>
    </row>
    <row r="274" spans="1:8" x14ac:dyDescent="0.25">
      <c r="A274" s="196"/>
      <c r="B274" s="262">
        <v>8</v>
      </c>
      <c r="C274" s="152" t="s">
        <v>277</v>
      </c>
      <c r="D274" s="50">
        <v>0</v>
      </c>
      <c r="E274" s="76"/>
      <c r="F274" s="228"/>
      <c r="G274" s="84">
        <v>100000</v>
      </c>
      <c r="H274" s="278">
        <f t="shared" si="11"/>
        <v>100000</v>
      </c>
    </row>
    <row r="275" spans="1:8" x14ac:dyDescent="0.25">
      <c r="A275" s="196"/>
      <c r="B275" s="262">
        <v>9</v>
      </c>
      <c r="C275" s="152" t="s">
        <v>278</v>
      </c>
      <c r="D275" s="50">
        <v>0</v>
      </c>
      <c r="E275" s="76"/>
      <c r="F275" s="228"/>
      <c r="G275" s="84">
        <v>250000</v>
      </c>
      <c r="H275" s="278">
        <f t="shared" si="11"/>
        <v>250000</v>
      </c>
    </row>
    <row r="276" spans="1:8" x14ac:dyDescent="0.25">
      <c r="A276" s="196"/>
      <c r="B276" s="259">
        <v>10</v>
      </c>
      <c r="C276" s="152" t="s">
        <v>288</v>
      </c>
      <c r="D276" s="50">
        <v>0</v>
      </c>
      <c r="E276" s="76"/>
      <c r="F276" s="228"/>
      <c r="G276" s="84">
        <v>400000</v>
      </c>
      <c r="H276" s="278">
        <f t="shared" si="11"/>
        <v>400000</v>
      </c>
    </row>
    <row r="277" spans="1:8" x14ac:dyDescent="0.25">
      <c r="A277" s="196"/>
      <c r="B277" s="262">
        <v>11</v>
      </c>
      <c r="C277" s="152" t="s">
        <v>279</v>
      </c>
      <c r="D277" s="50">
        <v>0</v>
      </c>
      <c r="E277" s="76"/>
      <c r="F277" s="228"/>
      <c r="G277" s="84">
        <v>50000</v>
      </c>
      <c r="H277" s="278">
        <f t="shared" si="11"/>
        <v>50000</v>
      </c>
    </row>
    <row r="278" spans="1:8" x14ac:dyDescent="0.25">
      <c r="A278" s="196"/>
      <c r="B278" s="262">
        <v>12</v>
      </c>
      <c r="C278" s="152" t="s">
        <v>287</v>
      </c>
      <c r="D278" s="50">
        <v>0</v>
      </c>
      <c r="E278" s="76"/>
      <c r="F278" s="228"/>
      <c r="G278" s="84">
        <v>300000</v>
      </c>
      <c r="H278" s="278">
        <f t="shared" si="11"/>
        <v>300000</v>
      </c>
    </row>
    <row r="279" spans="1:8" x14ac:dyDescent="0.25">
      <c r="A279" s="196"/>
      <c r="B279" s="259">
        <v>13</v>
      </c>
      <c r="C279" s="152" t="s">
        <v>280</v>
      </c>
      <c r="D279" s="50">
        <v>0</v>
      </c>
      <c r="E279" s="76"/>
      <c r="F279" s="228"/>
      <c r="G279" s="84">
        <v>400000</v>
      </c>
      <c r="H279" s="278">
        <f t="shared" si="11"/>
        <v>400000</v>
      </c>
    </row>
    <row r="280" spans="1:8" x14ac:dyDescent="0.25">
      <c r="A280" s="196"/>
      <c r="B280" s="262">
        <v>14</v>
      </c>
      <c r="C280" s="152" t="s">
        <v>281</v>
      </c>
      <c r="D280" s="50">
        <v>0</v>
      </c>
      <c r="E280" s="76"/>
      <c r="F280" s="228"/>
      <c r="G280" s="84">
        <v>500000</v>
      </c>
      <c r="H280" s="278">
        <f t="shared" si="11"/>
        <v>500000</v>
      </c>
    </row>
    <row r="281" spans="1:8" x14ac:dyDescent="0.25">
      <c r="A281" s="196"/>
      <c r="B281" s="262">
        <v>15</v>
      </c>
      <c r="C281" s="152" t="s">
        <v>282</v>
      </c>
      <c r="D281" s="50">
        <v>0</v>
      </c>
      <c r="E281" s="76"/>
      <c r="F281" s="228"/>
      <c r="G281" s="84">
        <v>150000</v>
      </c>
      <c r="H281" s="278">
        <f t="shared" si="11"/>
        <v>150000</v>
      </c>
    </row>
    <row r="282" spans="1:8" x14ac:dyDescent="0.25">
      <c r="A282" s="196"/>
      <c r="B282" s="259">
        <v>16</v>
      </c>
      <c r="C282" s="152" t="s">
        <v>283</v>
      </c>
      <c r="D282" s="50">
        <v>0</v>
      </c>
      <c r="E282" s="76"/>
      <c r="F282" s="228"/>
      <c r="G282" s="84">
        <v>250000</v>
      </c>
      <c r="H282" s="278">
        <f t="shared" si="11"/>
        <v>250000</v>
      </c>
    </row>
    <row r="283" spans="1:8" x14ac:dyDescent="0.25">
      <c r="A283" s="196"/>
      <c r="B283" s="262">
        <v>17</v>
      </c>
      <c r="C283" s="152" t="s">
        <v>284</v>
      </c>
      <c r="D283" s="50">
        <v>0</v>
      </c>
      <c r="E283" s="76"/>
      <c r="F283" s="228"/>
      <c r="G283" s="84">
        <v>400000</v>
      </c>
      <c r="H283" s="278">
        <f t="shared" si="11"/>
        <v>400000</v>
      </c>
    </row>
    <row r="284" spans="1:8" ht="15.75" thickBot="1" x14ac:dyDescent="0.3">
      <c r="A284" s="196"/>
      <c r="B284" s="252">
        <v>18</v>
      </c>
      <c r="C284" s="279" t="s">
        <v>285</v>
      </c>
      <c r="D284" s="257">
        <v>0</v>
      </c>
      <c r="E284" s="255"/>
      <c r="F284" s="280"/>
      <c r="G284" s="134">
        <v>500000</v>
      </c>
      <c r="H284" s="281">
        <f t="shared" si="11"/>
        <v>500000</v>
      </c>
    </row>
    <row r="285" spans="1:8" ht="15.75" thickBot="1" x14ac:dyDescent="0.3">
      <c r="A285" s="189"/>
      <c r="B285" s="36" t="s">
        <v>148</v>
      </c>
      <c r="C285" s="37" t="s">
        <v>112</v>
      </c>
      <c r="D285" s="38">
        <v>0</v>
      </c>
      <c r="E285" s="188">
        <v>0</v>
      </c>
      <c r="F285" s="187">
        <v>0</v>
      </c>
      <c r="G285" s="282">
        <v>300000</v>
      </c>
      <c r="H285" s="213">
        <f>+G285</f>
        <v>300000</v>
      </c>
    </row>
    <row r="288" spans="1:8" x14ac:dyDescent="0.25">
      <c r="H288" s="285"/>
    </row>
  </sheetData>
  <mergeCells count="9">
    <mergeCell ref="A6:B6"/>
    <mergeCell ref="B9:C9"/>
    <mergeCell ref="A10:A95"/>
    <mergeCell ref="G1:H1"/>
    <mergeCell ref="A2:H2"/>
    <mergeCell ref="D3:H3"/>
    <mergeCell ref="A4:B5"/>
    <mergeCell ref="C4:C5"/>
    <mergeCell ref="D4:H4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Eroll Raskova</dc:creator>
  <cp:lastModifiedBy>Eroll Raskova</cp:lastModifiedBy>
  <cp:lastPrinted>2020-09-29T12:28:29Z</cp:lastPrinted>
  <dcterms:created xsi:type="dcterms:W3CDTF">2020-09-29T09:40:43Z</dcterms:created>
  <dcterms:modified xsi:type="dcterms:W3CDTF">2020-10-01T13:05:38Z</dcterms:modified>
</cp:coreProperties>
</file>