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albona.Makolli\AppData\Local\Microsoft\Windows\INetCache\Content.Outlook\4T3XVJ2P\"/>
    </mc:Choice>
  </mc:AlternateContent>
  <xr:revisionPtr revIDLastSave="0" documentId="13_ncr:1_{A7EFFF3E-CB75-4CDE-A30C-1146FFAEAF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rren" sheetId="3" r:id="rId1"/>
    <sheet name="Orjentohen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E83" i="4"/>
  <c r="C108" i="3"/>
  <c r="C107" i="3"/>
  <c r="C106" i="3"/>
  <c r="C105" i="3"/>
  <c r="C104" i="3"/>
  <c r="F69" i="4" l="1"/>
  <c r="E69" i="4"/>
  <c r="F65" i="4"/>
  <c r="E65" i="4"/>
  <c r="F59" i="4"/>
  <c r="E59" i="4"/>
  <c r="F55" i="4"/>
  <c r="E55" i="4"/>
  <c r="F50" i="4"/>
  <c r="E50" i="4"/>
  <c r="F46" i="4"/>
  <c r="E46" i="4"/>
  <c r="F41" i="4"/>
  <c r="E41" i="4"/>
  <c r="E37" i="4"/>
  <c r="F34" i="4"/>
  <c r="F33" i="4"/>
  <c r="F30" i="4"/>
  <c r="F95" i="3"/>
  <c r="E95" i="3"/>
  <c r="F90" i="3"/>
  <c r="E90" i="3"/>
  <c r="F85" i="3"/>
  <c r="F106" i="3" s="1"/>
  <c r="E85" i="3"/>
  <c r="F81" i="3"/>
  <c r="E81" i="3"/>
  <c r="F76" i="3"/>
  <c r="E76" i="3"/>
  <c r="F71" i="3"/>
  <c r="E71" i="3"/>
  <c r="F66" i="3"/>
  <c r="F102" i="3" s="1"/>
  <c r="E66" i="3"/>
  <c r="F62" i="3"/>
  <c r="F101" i="3" s="1"/>
  <c r="E62" i="3"/>
  <c r="E53" i="3"/>
  <c r="F52" i="3"/>
  <c r="F51" i="3"/>
  <c r="F46" i="3"/>
  <c r="F44" i="3"/>
  <c r="F43" i="3"/>
  <c r="F38" i="3"/>
  <c r="F33" i="3"/>
  <c r="F32" i="3"/>
  <c r="F30" i="3"/>
  <c r="F29" i="3"/>
  <c r="F28" i="3"/>
  <c r="F26" i="3"/>
  <c r="E71" i="4" l="1"/>
  <c r="F80" i="4"/>
  <c r="F78" i="4"/>
  <c r="F81" i="4"/>
  <c r="F77" i="4"/>
  <c r="F76" i="4"/>
  <c r="F79" i="4"/>
  <c r="F82" i="4"/>
  <c r="F107" i="3"/>
  <c r="F103" i="3"/>
  <c r="F105" i="3"/>
  <c r="F108" i="3"/>
  <c r="F104" i="3"/>
  <c r="F37" i="4"/>
  <c r="F25" i="4"/>
  <c r="F53" i="3"/>
  <c r="E109" i="3"/>
  <c r="F74" i="4" l="1"/>
  <c r="F75" i="4"/>
  <c r="F71" i="4"/>
  <c r="F100" i="3"/>
  <c r="F109" i="3" s="1"/>
  <c r="F97" i="3"/>
  <c r="F83" i="4" l="1"/>
</calcChain>
</file>

<file path=xl/sharedStrings.xml><?xml version="1.0" encoding="utf-8"?>
<sst xmlns="http://schemas.openxmlformats.org/spreadsheetml/2006/main" count="181" uniqueCount="127">
  <si>
    <t>Buxheti</t>
  </si>
  <si>
    <t>Projektet kapitale</t>
  </si>
  <si>
    <t>Kodi pro.</t>
  </si>
  <si>
    <t>TOTALI KAPITALET</t>
  </si>
  <si>
    <t>18040 - Investimet kapitale dhe menaxhimi I kontratave</t>
  </si>
  <si>
    <t>18166 - Infrastruktura Publike - Prishtinë</t>
  </si>
  <si>
    <t>47006 - Bujqësi - Prishtinë</t>
  </si>
  <si>
    <t>73350 - Shërbimet e shëndetësisë primare</t>
  </si>
  <si>
    <t>85006- Shërbimet Kulturore - Prishtinë</t>
  </si>
  <si>
    <t>85086 - Sporti dhe rekreacioni - Prishtinë</t>
  </si>
  <si>
    <t>92310 - Arsimi parashkollor</t>
  </si>
  <si>
    <t>93150 - Arsimi fillor, i mesëm i ulët</t>
  </si>
  <si>
    <t>94350 - Arsimi i mesëm i lartë</t>
  </si>
  <si>
    <t>Rrethrrotullimi Lakrishte - Rrethrrotullimi Arberi</t>
  </si>
  <si>
    <t>VAZHDIMI I RRUGES "B"</t>
  </si>
  <si>
    <t>RIKONSTRUIMI DHE NDERTIMI I RRUGËS " ISA KASTRATI"</t>
  </si>
  <si>
    <t>NDERTIMI I KANALIZIMIT LLUKAR-MAREVC</t>
  </si>
  <si>
    <t>RIKONSTRUIMI I RRUGES MALUSH KOSOVA</t>
  </si>
  <si>
    <t>RIKOSNTRUIMI I RRUGES ILIR KONUSHEVCI</t>
  </si>
  <si>
    <t>RIKONSTRUIMI I RRUGEVE GJERGJ BALSHA DHE TONI BLER</t>
  </si>
  <si>
    <t>RRUGA ZLLASH - PRAPASHTICË</t>
  </si>
  <si>
    <t>NDERTIMI I RRUGES SVIRCA - FSHATI NISHEVC</t>
  </si>
  <si>
    <t>NDËRTIMI I VARREZAVE TË DËSHMORËVE NË VITI TË MARECIT</t>
  </si>
  <si>
    <t>NDERTIMI I RRUGES NE SHKABAJ</t>
  </si>
  <si>
    <t>NDERTIMI I RRUGES RIMANISHT - SIQEVE</t>
  </si>
  <si>
    <t>NDERTIMI I RRUGES NE RADASHEC</t>
  </si>
  <si>
    <t>NDERTIMI I RRUGES SKENDERBEU</t>
  </si>
  <si>
    <t>NDERTI.RRUGES NE LAGJEN RRUSTEMI,QAFA,REXHE CUBI DHE SHIJAKU</t>
  </si>
  <si>
    <t>ND.RRUGES PRAPASHTICE (NGA LAGJA VRAPCA GJE TE LAGJA LATIFI)</t>
  </si>
  <si>
    <t>NDERTIMI I RRUGES "ZEKE PACOLLI"  - MAREC</t>
  </si>
  <si>
    <t>NDERTIMI I RRUGES SUKA - KEQEKOLLË</t>
  </si>
  <si>
    <t>NDERTIMI I RRUGES ZLLASH I VOGEL - BOROCET</t>
  </si>
  <si>
    <t>NDERTIMI I RRUGES "RRAHIM DHE SHABI GERBESHI"</t>
  </si>
  <si>
    <t>NDERTIMI I RRUGES NE GRASHTICE</t>
  </si>
  <si>
    <t>NDERTIMI I RRUGES BRAHIM BEKA</t>
  </si>
  <si>
    <t>NDERTIMI I RRUGES KACAKET NE LAGJEN GOVORET</t>
  </si>
  <si>
    <t>KANALIZIMI NE FSHATRAT MRAMOR,BARDHOSH GJER NE PRUGOVC</t>
  </si>
  <si>
    <t>NDERTIMI I RRUGES "MIHAL CIKO"</t>
  </si>
  <si>
    <t>RRUGA "HAJDARAJ" NE KOLIQ DHE NJE KRAHI RRUGES</t>
  </si>
  <si>
    <t>NDERTIMI I RRUGES NE BUTOC</t>
  </si>
  <si>
    <t>NDERTIMI I RRUGES "SHKENDIJA" NE ZLLATAR</t>
  </si>
  <si>
    <t>NDERTIMI I MUREVE MBROJTESE DHE URAVE RR."BERIT BEKER",RRUGA</t>
  </si>
  <si>
    <t>NDERTIMI I URAVE NE PJESEN PERENDIMORE TE UNAZES QENDORE-LAK</t>
  </si>
  <si>
    <t>NDERTIMI I RRUGEVE NE VRANIDOLL-LAGJIA ABDULLAHU,BEQIRI,MIFT</t>
  </si>
  <si>
    <t>NDERTIMI I RRUGES "ABEDIN DINO"- KOLOVICE</t>
  </si>
  <si>
    <t>ASFALTIMI I RRUGES "QENDRESA"</t>
  </si>
  <si>
    <t>NDERTIMI I KRAHEVE TE RRUGES MUHARREM FEJZA</t>
  </si>
  <si>
    <t>NDERTIMI, REKONSTRUIMI DHE SANIMI I DEFEKTEVE TE KANALIZIMEV</t>
  </si>
  <si>
    <t>NDËRTIMI I MBIKALIMIT TEK STACIONI I TRENIT-ARBERI</t>
  </si>
  <si>
    <t>NDERTIMI I RRUGES BARILEVE - BARDHOSH-PRISHTINE</t>
  </si>
  <si>
    <t>NDËRTIMI I RR. XHAVIT AHMETI</t>
  </si>
  <si>
    <t>NDERTIMI I STREHIMORES -PARKUT TE QENEVE-SLIVOVE</t>
  </si>
  <si>
    <t>NDERTIMI I RRUGES ANTIGONA FAZLIU, MBRETI BARDHYL DHE RRUGA</t>
  </si>
  <si>
    <t>ASFALTIMI I RRUGEVE QAMIL HOXHA,2 KORRIKU DHE REXHEP LUCI</t>
  </si>
  <si>
    <t>NDERTIMI I RRUGEVE NE ARBËRI DHE  SHKABAJ</t>
  </si>
  <si>
    <t>NDERTIMI I RRUGEVE NE FSHATIN BARDHOSH</t>
  </si>
  <si>
    <t>NDERTIMI I RRUGEVE :PRUGOVC-LEBANE-BARILEVE</t>
  </si>
  <si>
    <t>NDERTIMI I RRUGEVE NE TASLIXHE- RR.REXHEP SHEMA, NASER HAJRI</t>
  </si>
  <si>
    <t>NDERTIMI I RRUGEVE NE LAGJEN E MUHAXHEREVE- RR. QAMILE JAKA,</t>
  </si>
  <si>
    <t>NDERTIMI I RRUGEVE -RR. BASHKIM FEHMIU, RR. MINE PEZAI,RR. P</t>
  </si>
  <si>
    <t>NDERTIMI DHE ZGJERIMI I URAVE NE FSHATIN BARIELEVE</t>
  </si>
  <si>
    <t>ASFALTIMI I RRUGEVE -ARBERI,EMSHIR,TOPHANE DHE KODRA E TRIMA</t>
  </si>
  <si>
    <t>ASFALTIMI I RRUGEVE-QENDER,DARDANIA,ULPIANA,BREGU I DIELLIT,</t>
  </si>
  <si>
    <t>ASFALTIMI I RRUGEVE-HAJVALI,SOFALI,KOLOVICE,VNESHTA</t>
  </si>
  <si>
    <t>ASFALTIMI I RRUGEVE NE FSHATIN SIQEVE,MRAMOR,SUTES DHE BUSI</t>
  </si>
  <si>
    <t xml:space="preserve"> NDERTIMI I TRI MBIKALIMEVE LAGJA AKTASH, LAKRISHTE DHE ARBER</t>
  </si>
  <si>
    <t>RIKONSTRUIMI I RRUGS PARALELE ME RRUGEN B</t>
  </si>
  <si>
    <t>NDERTIMI I KANALIZIMEVE LLOT1: QENDRA, TOPHANE, DODONA, BREG</t>
  </si>
  <si>
    <t>NDERTIMI I KANALIZIMEVE LLOT 2; ZONA INDUSTRIALE, KALABRIA,</t>
  </si>
  <si>
    <t xml:space="preserve"> RIKONSTRUIMI I KULMIT TE OBJEKTIT TE KOMUNES SE RE</t>
  </si>
  <si>
    <t>NDERTIMI I RRUGEVE NE ZONEN I: QENDRA-TOPHANE, DODONA, BREGU</t>
  </si>
  <si>
    <t>NDERTIMI I RRUGEVE NE ZONEN VI: BALLABANI, BESIA, BERNICA, B</t>
  </si>
  <si>
    <t>ZGJERIMI DHE RREGULLIMI I TRASESE RRUGORE FAZA 1; BARDHOSH,</t>
  </si>
  <si>
    <t>ZGJERIMI DHE RREGULLIMI I TRASES RRUGORE FAZA 1: LLUKAR, MAK</t>
  </si>
  <si>
    <t>NDERTIMI I RRUGES "KOLE JAKOVA"- LAGJIA QENDRESA</t>
  </si>
  <si>
    <t>NDERTIMI I RR. "UKSHIN KOVAQICA"</t>
  </si>
  <si>
    <t>NDERTIMI I RRUGES HILMI RAKOVICA</t>
  </si>
  <si>
    <t xml:space="preserve"> RREGULLIMI I SHESHIT "GEORGE BUSH"</t>
  </si>
  <si>
    <t>NDERTIMI I STREHIMOREVE PER QENT ENDACAK DHE TRAJT.TYRE</t>
  </si>
  <si>
    <t>NDER.RIKON.PRIOR.AUTOB.BANK.PER PUSHIM.NE KOMUNEN E PRISHTIN</t>
  </si>
  <si>
    <t>BLERJA E BIÇIKLETAVE PUBLIKE</t>
  </si>
  <si>
    <t xml:space="preserve"> NDERTIMI I KONTENJERVE MBITOKSOR DHE NENTOKESOR,FURNIZIMI DH</t>
  </si>
  <si>
    <t>NDERTIMI RRETHOJAVE PER SIGURI NE KOMUNIKACION ZONA1: QENDRA</t>
  </si>
  <si>
    <t>NDËRTIMI I QENDRËS SË GRUMBULLIMIT DHE TRAJTIMIT TË MBETURIN</t>
  </si>
  <si>
    <t>NDERTIMI I FONTANAVE DHE RREGULLIMI I POMPAVE PER FURNIZIM M</t>
  </si>
  <si>
    <t>NDËRTIMI I KIOSQEVE - ZONA1: QENDRA- TOPHANE,DODONA,BREGU I</t>
  </si>
  <si>
    <t xml:space="preserve">  NDERTIMI,RREGULLI DHE PASTRIMI I LUMENJEVE DHE KANALIZIMEVE</t>
  </si>
  <si>
    <t>SHTYLLAT ANTIPARKING DHE PISTONET LËVIZËSE- ZONA1: QENDRA- T</t>
  </si>
  <si>
    <t>VENDOSJA E KAMERAVE TE SIGURISE NE  ZONA1: QENDRA- TOPHANE,D</t>
  </si>
  <si>
    <t>SINJALIZIMI HORIZONTAL DHE VERTIKAL-ZONA1: QENDRA- TOPHANE,D</t>
  </si>
  <si>
    <t>NDERTIMI DHE REKONSTRUIMI I PRITOREVE TE AUTOBUSAVE, BANKAVE</t>
  </si>
  <si>
    <t>ZGJERIMI DHE MODERNIZIMI I RRJETIT TË NDRIÇIMIT PUBLIK NË  Z</t>
  </si>
  <si>
    <t>NDERTIMI I SEMAFOREVE DHE MODERNIZIMI I PAISJEVE TJERA PER S</t>
  </si>
  <si>
    <t>NDERTIMI I TREGUT MOBIL PER PRODHUESIT VENDOR: SHESHI ZAHIR</t>
  </si>
  <si>
    <t xml:space="preserve"> NDËRTIMI I QKMF NË VETERNIK</t>
  </si>
  <si>
    <t>BLERJA E AUTOMJETEVE PER QMU</t>
  </si>
  <si>
    <t xml:space="preserve"> NDERTIMI I PUNKTIT TE RI PER QMU DHE INVENTARIZIMI</t>
  </si>
  <si>
    <t>RENOVIME TE OBJEKTEVE TE QKMF DHE AMF-VE (QKMF 1,2,3,4,5,6,7</t>
  </si>
  <si>
    <t>RIKONSTRUIMI DHE RENOVIMI I OBJEKTEVE TË TRASHIGIMIS KULTURO</t>
  </si>
  <si>
    <t xml:space="preserve"> QENDRA KULTURORE DHE BIBLOTEKA NE KODREN E TRIMAVE(INVENTARI</t>
  </si>
  <si>
    <t>RIKONSTRUIMI I PIKES IKONIKE TE KRYEQYTETIT " KURRIZI"</t>
  </si>
  <si>
    <t xml:space="preserve"> RENOVIM.RREFULL.HAPSIRA.KOMUN.</t>
  </si>
  <si>
    <t>NDERTIMI I KENDEVE TE LODRAVE DHE FUSHAVE SPORTIVE NE KOMUNE</t>
  </si>
  <si>
    <t>NDËRTIMI I TERRENEVE DHE HAPËSIRAVE SPORTIVE MAT DHE HAJVALI</t>
  </si>
  <si>
    <t xml:space="preserve"> NDERTIMI I FUSHAVE TË FUTBOLLIT NË BARDHOSH, BARILEVË, MATIQ</t>
  </si>
  <si>
    <t xml:space="preserve"> NDËRTIMI I ÇERDHES "LULEVERA"</t>
  </si>
  <si>
    <t>NDËRTIMI I ÇERDHES "XIXËLLONJAT"</t>
  </si>
  <si>
    <t>NDERTIMI I SHKOLLES NE VRANIDOLL</t>
  </si>
  <si>
    <t>NDERTIMI I ANEKSIT TE SHKOLLES PAVARESIA</t>
  </si>
  <si>
    <t xml:space="preserve"> RREGULLIMI I OBORREVE DHE TERENEVE SPORTIVE NE SHKOLLEN "GJE</t>
  </si>
  <si>
    <t>BLERJA E PAISJEVE PER BIBLIOTEKAT SHKOLLORE NË ISMAIL QEMALI</t>
  </si>
  <si>
    <t>PAISJE REKUIZITA SPORTIVE DHE PAISJE TJERA ISMAIL QEMAJL,GJE</t>
  </si>
  <si>
    <t>RIKONSTRUIMI I SHKOLLES SË MESME AHMET GASHI</t>
  </si>
  <si>
    <t>NDERTIMI I LICEUT  ARTISTIK</t>
  </si>
  <si>
    <t xml:space="preserve"> RENOVIMI I SHKOLLAVE TE MESME: SAMI FRASHERI,HOXHE KADRI PRI</t>
  </si>
  <si>
    <t>Totali i kapitaleve nga bartja</t>
  </si>
  <si>
    <t>Mirren</t>
  </si>
  <si>
    <t>Orjentohen</t>
  </si>
  <si>
    <t xml:space="preserve">Mirren </t>
  </si>
  <si>
    <t>Shkelzen Haradinaj faza e II</t>
  </si>
  <si>
    <t>Ndertimi i kolektorit ne Hajvali</t>
  </si>
  <si>
    <t>Ndertimi i kopshteve bujqesore publike tek Shkolla e Mesme Bujqesore</t>
  </si>
  <si>
    <t>TOTALI I BARTJES SE MJETEVE SIPAS PROGRAMIT</t>
  </si>
  <si>
    <t xml:space="preserve">PROGRAMET </t>
  </si>
  <si>
    <t>Kryesuesi i kuvendit</t>
  </si>
  <si>
    <t>Fehmi Kupina</t>
  </si>
  <si>
    <t>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</si>
</sst>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3" borderId="9" xfId="1" applyFont="1" applyFill="1" applyBorder="1"/>
    <xf numFmtId="0" fontId="3" fillId="0" borderId="10" xfId="0" applyFont="1" applyBorder="1" applyAlignment="1">
      <alignment horizontal="center"/>
    </xf>
    <xf numFmtId="43" fontId="4" fillId="2" borderId="3" xfId="1" applyFont="1" applyFill="1" applyBorder="1"/>
    <xf numFmtId="43" fontId="4" fillId="2" borderId="2" xfId="1" applyFont="1" applyFill="1" applyBorder="1"/>
    <xf numFmtId="0" fontId="3" fillId="2" borderId="2" xfId="0" applyFont="1" applyFill="1" applyBorder="1"/>
    <xf numFmtId="0" fontId="3" fillId="0" borderId="9" xfId="0" applyFont="1" applyBorder="1"/>
    <xf numFmtId="0" fontId="3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43" fontId="4" fillId="2" borderId="4" xfId="1" applyFont="1" applyFill="1" applyBorder="1" applyAlignment="1">
      <alignment horizontal="center"/>
    </xf>
    <xf numFmtId="43" fontId="3" fillId="3" borderId="19" xfId="1" applyFont="1" applyFill="1" applyBorder="1"/>
    <xf numFmtId="43" fontId="3" fillId="3" borderId="13" xfId="1" applyFont="1" applyFill="1" applyBorder="1"/>
    <xf numFmtId="43" fontId="3" fillId="3" borderId="8" xfId="1" applyFont="1" applyFill="1" applyBorder="1"/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5" xfId="0" applyFont="1" applyFill="1" applyBorder="1"/>
    <xf numFmtId="0" fontId="3" fillId="4" borderId="16" xfId="0" applyFont="1" applyFill="1" applyBorder="1"/>
    <xf numFmtId="0" fontId="4" fillId="4" borderId="17" xfId="0" applyFont="1" applyFill="1" applyBorder="1" applyAlignment="1">
      <alignment horizontal="center"/>
    </xf>
    <xf numFmtId="164" fontId="4" fillId="4" borderId="17" xfId="1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20" xfId="0" applyFont="1" applyFill="1" applyBorder="1"/>
    <xf numFmtId="0" fontId="3" fillId="4" borderId="21" xfId="0" applyFont="1" applyFill="1" applyBorder="1"/>
    <xf numFmtId="0" fontId="4" fillId="4" borderId="22" xfId="0" applyFont="1" applyFill="1" applyBorder="1" applyAlignment="1">
      <alignment horizontal="center"/>
    </xf>
    <xf numFmtId="43" fontId="4" fillId="4" borderId="22" xfId="1" applyFont="1" applyFill="1" applyBorder="1"/>
    <xf numFmtId="43" fontId="4" fillId="4" borderId="21" xfId="1" applyFont="1" applyFill="1" applyBorder="1"/>
    <xf numFmtId="43" fontId="4" fillId="4" borderId="14" xfId="1" applyFont="1" applyFill="1" applyBorder="1" applyAlignment="1">
      <alignment horizontal="center"/>
    </xf>
    <xf numFmtId="0" fontId="3" fillId="2" borderId="3" xfId="0" applyFont="1" applyFill="1" applyBorder="1"/>
    <xf numFmtId="164" fontId="4" fillId="2" borderId="2" xfId="1" applyNumberFormat="1" applyFont="1" applyFill="1" applyBorder="1" applyAlignment="1">
      <alignment horizontal="center"/>
    </xf>
    <xf numFmtId="43" fontId="6" fillId="5" borderId="7" xfId="1" applyFont="1" applyFill="1" applyBorder="1" applyAlignment="1" applyProtection="1">
      <alignment horizontal="right" vertical="center" wrapText="1"/>
    </xf>
    <xf numFmtId="43" fontId="6" fillId="5" borderId="6" xfId="1" applyFont="1" applyFill="1" applyBorder="1" applyAlignment="1" applyProtection="1">
      <alignment horizontal="right" vertical="center" wrapText="1"/>
    </xf>
    <xf numFmtId="43" fontId="6" fillId="5" borderId="8" xfId="1" applyFont="1" applyFill="1" applyBorder="1" applyAlignment="1" applyProtection="1">
      <alignment horizontal="righ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43" fontId="6" fillId="5" borderId="10" xfId="1" applyFont="1" applyFill="1" applyBorder="1" applyAlignment="1" applyProtection="1">
      <alignment horizontal="right" vertical="center" wrapText="1"/>
    </xf>
    <xf numFmtId="43" fontId="4" fillId="2" borderId="3" xfId="0" applyNumberFormat="1" applyFont="1" applyFill="1" applyBorder="1"/>
    <xf numFmtId="43" fontId="4" fillId="2" borderId="2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5" borderId="7" xfId="0" applyFont="1" applyFill="1" applyBorder="1" applyAlignment="1">
      <alignment horizontal="left" vertical="center" wrapText="1"/>
    </xf>
    <xf numFmtId="43" fontId="8" fillId="5" borderId="7" xfId="1" applyFont="1" applyFill="1" applyBorder="1" applyAlignment="1" applyProtection="1">
      <alignment horizontal="right" vertical="center" wrapText="1"/>
    </xf>
    <xf numFmtId="43" fontId="8" fillId="5" borderId="6" xfId="1" applyFont="1" applyFill="1" applyBorder="1" applyAlignment="1" applyProtection="1">
      <alignment horizontal="right" vertical="center" wrapText="1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5" borderId="9" xfId="0" applyFont="1" applyFill="1" applyBorder="1" applyAlignment="1">
      <alignment horizontal="left" vertical="center" wrapText="1"/>
    </xf>
    <xf numFmtId="43" fontId="8" fillId="5" borderId="9" xfId="1" applyFont="1" applyFill="1" applyBorder="1" applyAlignment="1" applyProtection="1">
      <alignment horizontal="right" vertical="center" wrapText="1"/>
    </xf>
    <xf numFmtId="43" fontId="8" fillId="5" borderId="8" xfId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/>
    </xf>
    <xf numFmtId="0" fontId="7" fillId="5" borderId="11" xfId="0" applyFont="1" applyFill="1" applyBorder="1" applyAlignment="1">
      <alignment horizontal="left" vertical="center" wrapText="1"/>
    </xf>
    <xf numFmtId="43" fontId="8" fillId="5" borderId="11" xfId="1" applyFont="1" applyFill="1" applyBorder="1" applyAlignment="1" applyProtection="1">
      <alignment horizontal="right" vertical="center" wrapText="1"/>
    </xf>
    <xf numFmtId="43" fontId="8" fillId="5" borderId="10" xfId="1" applyFont="1" applyFill="1" applyBorder="1" applyAlignment="1" applyProtection="1">
      <alignment horizontal="right" vertical="center" wrapText="1"/>
    </xf>
    <xf numFmtId="43" fontId="0" fillId="0" borderId="0" xfId="0" applyNumberFormat="1"/>
    <xf numFmtId="43" fontId="6" fillId="3" borderId="9" xfId="1" applyFont="1" applyFill="1" applyBorder="1" applyAlignment="1" applyProtection="1">
      <alignment horizontal="right" vertical="center" wrapText="1"/>
    </xf>
    <xf numFmtId="43" fontId="6" fillId="3" borderId="8" xfId="1" applyFont="1" applyFill="1" applyBorder="1" applyAlignment="1" applyProtection="1">
      <alignment horizontal="right" vertical="center" wrapText="1"/>
    </xf>
    <xf numFmtId="0" fontId="0" fillId="3" borderId="0" xfId="0" applyFill="1"/>
    <xf numFmtId="43" fontId="0" fillId="3" borderId="0" xfId="0" applyNumberFormat="1" applyFill="1"/>
    <xf numFmtId="43" fontId="5" fillId="5" borderId="9" xfId="1" applyFont="1" applyFill="1" applyBorder="1" applyAlignment="1" applyProtection="1">
      <alignment horizontal="right" vertical="center" wrapText="1"/>
    </xf>
    <xf numFmtId="43" fontId="5" fillId="5" borderId="8" xfId="1" applyFont="1" applyFill="1" applyBorder="1" applyAlignment="1" applyProtection="1">
      <alignment horizontal="right" vertical="center" wrapText="1"/>
    </xf>
    <xf numFmtId="0" fontId="4" fillId="3" borderId="12" xfId="0" applyFont="1" applyFill="1" applyBorder="1" applyAlignment="1">
      <alignment horizontal="center"/>
    </xf>
    <xf numFmtId="43" fontId="3" fillId="3" borderId="7" xfId="1" applyFont="1" applyFill="1" applyBorder="1"/>
    <xf numFmtId="43" fontId="3" fillId="3" borderId="6" xfId="1" applyFont="1" applyFill="1" applyBorder="1"/>
    <xf numFmtId="0" fontId="3" fillId="3" borderId="5" xfId="0" applyFont="1" applyFill="1" applyBorder="1"/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43" fontId="0" fillId="0" borderId="0" xfId="1" applyFont="1"/>
    <xf numFmtId="43" fontId="0" fillId="3" borderId="0" xfId="1" applyFont="1" applyFill="1"/>
    <xf numFmtId="43" fontId="6" fillId="5" borderId="27" xfId="1" applyFont="1" applyFill="1" applyBorder="1" applyAlignment="1" applyProtection="1">
      <alignment horizontal="right" vertical="center" wrapText="1"/>
    </xf>
    <xf numFmtId="43" fontId="6" fillId="3" borderId="27" xfId="1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left" vertical="center" wrapText="1"/>
    </xf>
    <xf numFmtId="43" fontId="6" fillId="5" borderId="28" xfId="1" applyFont="1" applyFill="1" applyBorder="1" applyAlignment="1" applyProtection="1">
      <alignment horizontal="right" vertical="center" wrapText="1"/>
    </xf>
    <xf numFmtId="43" fontId="6" fillId="3" borderId="13" xfId="1" applyFont="1" applyFill="1" applyBorder="1" applyAlignment="1" applyProtection="1">
      <alignment horizontal="right" vertical="center" wrapText="1"/>
    </xf>
    <xf numFmtId="43" fontId="6" fillId="3" borderId="10" xfId="1" applyFont="1" applyFill="1" applyBorder="1" applyAlignment="1" applyProtection="1">
      <alignment horizontal="right" vertical="center" wrapText="1"/>
    </xf>
    <xf numFmtId="43" fontId="6" fillId="3" borderId="25" xfId="1" applyFont="1" applyFill="1" applyBorder="1" applyAlignment="1" applyProtection="1">
      <alignment horizontal="right" vertical="center" wrapText="1"/>
    </xf>
    <xf numFmtId="43" fontId="6" fillId="3" borderId="28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3" fontId="8" fillId="3" borderId="8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zoomScaleNormal="100" workbookViewId="0">
      <selection activeCell="J13" sqref="J13"/>
    </sheetView>
  </sheetViews>
  <sheetFormatPr defaultRowHeight="15" x14ac:dyDescent="0.25"/>
  <cols>
    <col min="1" max="1" width="4" customWidth="1"/>
    <col min="2" max="2" width="7.140625" customWidth="1"/>
    <col min="3" max="3" width="58" customWidth="1"/>
    <col min="4" max="4" width="7" customWidth="1"/>
    <col min="5" max="5" width="14.5703125" customWidth="1"/>
    <col min="6" max="6" width="12.85546875" customWidth="1"/>
    <col min="7" max="7" width="4.140625" customWidth="1"/>
    <col min="9" max="9" width="14.28515625" bestFit="1" customWidth="1"/>
    <col min="10" max="11" width="13.28515625" bestFit="1" customWidth="1"/>
  </cols>
  <sheetData>
    <row r="1" spans="1:9" ht="15.75" thickBot="1" x14ac:dyDescent="0.3"/>
    <row r="2" spans="1:9" ht="15.75" thickBot="1" x14ac:dyDescent="0.3">
      <c r="A2" s="13"/>
      <c r="B2" s="37"/>
      <c r="C2" s="2" t="s">
        <v>1</v>
      </c>
      <c r="D2" s="3" t="s">
        <v>2</v>
      </c>
      <c r="E2" s="38" t="s">
        <v>0</v>
      </c>
      <c r="F2" s="16" t="s">
        <v>118</v>
      </c>
    </row>
    <row r="3" spans="1:9" ht="15.75" thickBot="1" x14ac:dyDescent="0.3"/>
    <row r="4" spans="1:9" ht="15.75" thickBot="1" x14ac:dyDescent="0.3">
      <c r="A4" s="1"/>
      <c r="B4" s="2"/>
      <c r="C4" s="3" t="s">
        <v>4</v>
      </c>
      <c r="D4" s="2"/>
      <c r="E4" s="2"/>
      <c r="F4" s="16" t="s">
        <v>118</v>
      </c>
      <c r="I4" s="75"/>
    </row>
    <row r="5" spans="1:9" x14ac:dyDescent="0.25">
      <c r="A5" s="21">
        <v>1</v>
      </c>
      <c r="B5" s="5">
        <v>43194</v>
      </c>
      <c r="C5" s="42" t="s">
        <v>13</v>
      </c>
      <c r="D5" s="5">
        <v>43194</v>
      </c>
      <c r="E5" s="40">
        <v>901685.06</v>
      </c>
      <c r="F5" s="82">
        <v>119666.4</v>
      </c>
      <c r="I5" s="75"/>
    </row>
    <row r="6" spans="1:9" x14ac:dyDescent="0.25">
      <c r="A6" s="20">
        <v>2</v>
      </c>
      <c r="B6" s="6">
        <v>50175</v>
      </c>
      <c r="C6" s="43" t="s">
        <v>16</v>
      </c>
      <c r="D6" s="6">
        <v>50175</v>
      </c>
      <c r="E6" s="41">
        <v>71837.08</v>
      </c>
      <c r="F6" s="63">
        <v>71837.08</v>
      </c>
      <c r="I6" s="75"/>
    </row>
    <row r="7" spans="1:9" x14ac:dyDescent="0.25">
      <c r="A7" s="20">
        <v>3</v>
      </c>
      <c r="B7" s="6">
        <v>50763</v>
      </c>
      <c r="C7" s="43" t="s">
        <v>17</v>
      </c>
      <c r="D7" s="6">
        <v>50763</v>
      </c>
      <c r="E7" s="41">
        <v>205161.86</v>
      </c>
      <c r="F7" s="63">
        <v>205161.86</v>
      </c>
      <c r="I7" s="75"/>
    </row>
    <row r="8" spans="1:9" x14ac:dyDescent="0.25">
      <c r="A8" s="20">
        <v>4</v>
      </c>
      <c r="B8" s="6">
        <v>50769</v>
      </c>
      <c r="C8" s="43" t="s">
        <v>19</v>
      </c>
      <c r="D8" s="6">
        <v>50769</v>
      </c>
      <c r="E8" s="41">
        <v>67524.960000000006</v>
      </c>
      <c r="F8" s="63">
        <v>67524.960000000006</v>
      </c>
      <c r="I8" s="75"/>
    </row>
    <row r="9" spans="1:9" x14ac:dyDescent="0.25">
      <c r="A9" s="20">
        <v>5</v>
      </c>
      <c r="B9" s="6">
        <v>50817</v>
      </c>
      <c r="C9" s="43" t="s">
        <v>20</v>
      </c>
      <c r="D9" s="6">
        <v>50817</v>
      </c>
      <c r="E9" s="41">
        <v>170488.13</v>
      </c>
      <c r="F9" s="63">
        <v>170488.13</v>
      </c>
      <c r="I9" s="75"/>
    </row>
    <row r="10" spans="1:9" x14ac:dyDescent="0.25">
      <c r="A10" s="20">
        <v>6</v>
      </c>
      <c r="B10" s="6">
        <v>51346</v>
      </c>
      <c r="C10" s="43" t="s">
        <v>21</v>
      </c>
      <c r="D10" s="6">
        <v>51346</v>
      </c>
      <c r="E10" s="41">
        <v>1002.62</v>
      </c>
      <c r="F10" s="63">
        <v>1002.62</v>
      </c>
      <c r="I10" s="75"/>
    </row>
    <row r="11" spans="1:9" x14ac:dyDescent="0.25">
      <c r="A11" s="20">
        <v>7</v>
      </c>
      <c r="B11" s="6">
        <v>51687</v>
      </c>
      <c r="C11" s="43" t="s">
        <v>22</v>
      </c>
      <c r="D11" s="6">
        <v>51687</v>
      </c>
      <c r="E11" s="41">
        <v>365517.51</v>
      </c>
      <c r="F11" s="63">
        <v>12108</v>
      </c>
      <c r="I11" s="75"/>
    </row>
    <row r="12" spans="1:9" x14ac:dyDescent="0.25">
      <c r="A12" s="20">
        <v>8</v>
      </c>
      <c r="B12" s="6">
        <v>51692</v>
      </c>
      <c r="C12" s="43" t="s">
        <v>23</v>
      </c>
      <c r="D12" s="6">
        <v>51692</v>
      </c>
      <c r="E12" s="41">
        <v>196937.05</v>
      </c>
      <c r="F12" s="63">
        <v>196937.05</v>
      </c>
      <c r="I12" s="75"/>
    </row>
    <row r="13" spans="1:9" x14ac:dyDescent="0.25">
      <c r="A13" s="20">
        <v>9</v>
      </c>
      <c r="B13" s="6">
        <v>51693</v>
      </c>
      <c r="C13" s="43" t="s">
        <v>24</v>
      </c>
      <c r="D13" s="6">
        <v>51693</v>
      </c>
      <c r="E13" s="41">
        <v>48193.42</v>
      </c>
      <c r="F13" s="63">
        <v>48193.42</v>
      </c>
      <c r="I13" s="75"/>
    </row>
    <row r="14" spans="1:9" x14ac:dyDescent="0.25">
      <c r="A14" s="20">
        <v>10</v>
      </c>
      <c r="B14" s="6">
        <v>51696</v>
      </c>
      <c r="C14" s="43" t="s">
        <v>26</v>
      </c>
      <c r="D14" s="6">
        <v>51696</v>
      </c>
      <c r="E14" s="41">
        <v>357.36</v>
      </c>
      <c r="F14" s="63">
        <v>357.36</v>
      </c>
      <c r="I14" s="75"/>
    </row>
    <row r="15" spans="1:9" x14ac:dyDescent="0.25">
      <c r="A15" s="20">
        <v>11</v>
      </c>
      <c r="B15" s="6">
        <v>51700</v>
      </c>
      <c r="C15" s="43" t="s">
        <v>27</v>
      </c>
      <c r="D15" s="6">
        <v>51700</v>
      </c>
      <c r="E15" s="41">
        <v>38947.5</v>
      </c>
      <c r="F15" s="63">
        <v>38947.5</v>
      </c>
      <c r="I15" s="75"/>
    </row>
    <row r="16" spans="1:9" x14ac:dyDescent="0.25">
      <c r="A16" s="20">
        <v>12</v>
      </c>
      <c r="B16" s="6">
        <v>51701</v>
      </c>
      <c r="C16" s="43" t="s">
        <v>28</v>
      </c>
      <c r="D16" s="6">
        <v>51701</v>
      </c>
      <c r="E16" s="41">
        <v>11494.92</v>
      </c>
      <c r="F16" s="63">
        <v>11494.92</v>
      </c>
      <c r="I16" s="75"/>
    </row>
    <row r="17" spans="1:11" x14ac:dyDescent="0.25">
      <c r="A17" s="20">
        <v>13</v>
      </c>
      <c r="B17" s="6">
        <v>51704</v>
      </c>
      <c r="C17" s="43" t="s">
        <v>29</v>
      </c>
      <c r="D17" s="6">
        <v>51704</v>
      </c>
      <c r="E17" s="41">
        <v>103864.04</v>
      </c>
      <c r="F17" s="63">
        <v>103864.04</v>
      </c>
      <c r="G17" s="64"/>
      <c r="H17" s="64"/>
      <c r="I17" s="75"/>
    </row>
    <row r="18" spans="1:11" x14ac:dyDescent="0.25">
      <c r="A18" s="20">
        <v>14</v>
      </c>
      <c r="B18" s="6">
        <v>51705</v>
      </c>
      <c r="C18" s="43" t="s">
        <v>30</v>
      </c>
      <c r="D18" s="6">
        <v>51705</v>
      </c>
      <c r="E18" s="41">
        <v>23059.3</v>
      </c>
      <c r="F18" s="63">
        <v>23059.3</v>
      </c>
      <c r="I18" s="75"/>
    </row>
    <row r="19" spans="1:11" x14ac:dyDescent="0.25">
      <c r="A19" s="20">
        <v>15</v>
      </c>
      <c r="B19" s="6">
        <v>51706</v>
      </c>
      <c r="C19" s="43" t="s">
        <v>31</v>
      </c>
      <c r="D19" s="6">
        <v>51706</v>
      </c>
      <c r="E19" s="41">
        <v>8050.31</v>
      </c>
      <c r="F19" s="63">
        <v>8050.31</v>
      </c>
      <c r="I19" s="75"/>
    </row>
    <row r="20" spans="1:11" x14ac:dyDescent="0.25">
      <c r="A20" s="20">
        <v>16</v>
      </c>
      <c r="B20" s="6">
        <v>51707</v>
      </c>
      <c r="C20" s="43" t="s">
        <v>32</v>
      </c>
      <c r="D20" s="6">
        <v>51707</v>
      </c>
      <c r="E20" s="41">
        <v>63181.599999999999</v>
      </c>
      <c r="F20" s="63">
        <v>63181.599999999999</v>
      </c>
      <c r="I20" s="75"/>
    </row>
    <row r="21" spans="1:11" x14ac:dyDescent="0.25">
      <c r="A21" s="20">
        <v>17</v>
      </c>
      <c r="B21" s="6">
        <v>51708</v>
      </c>
      <c r="C21" s="43" t="s">
        <v>33</v>
      </c>
      <c r="D21" s="6">
        <v>51708</v>
      </c>
      <c r="E21" s="63">
        <v>350013.98</v>
      </c>
      <c r="F21" s="63">
        <v>102013.98</v>
      </c>
      <c r="I21" s="75"/>
      <c r="J21" s="65"/>
      <c r="K21" s="61"/>
    </row>
    <row r="22" spans="1:11" x14ac:dyDescent="0.25">
      <c r="A22" s="20">
        <v>18</v>
      </c>
      <c r="B22" s="6">
        <v>51709</v>
      </c>
      <c r="C22" s="43" t="s">
        <v>34</v>
      </c>
      <c r="D22" s="6">
        <v>51709</v>
      </c>
      <c r="E22" s="41">
        <v>102025</v>
      </c>
      <c r="F22" s="63">
        <v>102025</v>
      </c>
      <c r="I22" s="75"/>
    </row>
    <row r="23" spans="1:11" x14ac:dyDescent="0.25">
      <c r="A23" s="20">
        <v>19</v>
      </c>
      <c r="B23" s="6">
        <v>51710</v>
      </c>
      <c r="C23" s="43" t="s">
        <v>35</v>
      </c>
      <c r="D23" s="6">
        <v>51710</v>
      </c>
      <c r="E23" s="41">
        <v>14940.1</v>
      </c>
      <c r="F23" s="63">
        <v>14940.1</v>
      </c>
      <c r="I23" s="75"/>
      <c r="J23" s="61"/>
    </row>
    <row r="24" spans="1:11" x14ac:dyDescent="0.25">
      <c r="A24" s="20">
        <v>20</v>
      </c>
      <c r="B24" s="6">
        <v>51712</v>
      </c>
      <c r="C24" s="43" t="s">
        <v>37</v>
      </c>
      <c r="D24" s="6">
        <v>51712</v>
      </c>
      <c r="E24" s="41">
        <v>13790.15</v>
      </c>
      <c r="F24" s="63">
        <v>13790.15</v>
      </c>
      <c r="I24" s="75"/>
    </row>
    <row r="25" spans="1:11" x14ac:dyDescent="0.25">
      <c r="A25" s="20">
        <v>21</v>
      </c>
      <c r="B25" s="6">
        <v>51713</v>
      </c>
      <c r="C25" s="43" t="s">
        <v>38</v>
      </c>
      <c r="D25" s="6">
        <v>51713</v>
      </c>
      <c r="E25" s="41">
        <v>21235.7</v>
      </c>
      <c r="F25" s="63">
        <v>21235.7</v>
      </c>
      <c r="I25" s="75"/>
    </row>
    <row r="26" spans="1:11" x14ac:dyDescent="0.25">
      <c r="A26" s="20">
        <v>22</v>
      </c>
      <c r="B26" s="6">
        <v>52254</v>
      </c>
      <c r="C26" s="43" t="s">
        <v>39</v>
      </c>
      <c r="D26" s="6">
        <v>52254</v>
      </c>
      <c r="E26" s="41">
        <v>67138.86</v>
      </c>
      <c r="F26" s="63">
        <f>51689.61+15449.25</f>
        <v>67138.86</v>
      </c>
      <c r="I26" s="75"/>
    </row>
    <row r="27" spans="1:11" x14ac:dyDescent="0.25">
      <c r="A27" s="20">
        <v>23</v>
      </c>
      <c r="B27" s="6">
        <v>52256</v>
      </c>
      <c r="C27" s="43" t="s">
        <v>40</v>
      </c>
      <c r="D27" s="6">
        <v>52256</v>
      </c>
      <c r="E27" s="41">
        <v>726250.72</v>
      </c>
      <c r="F27" s="63">
        <v>644097.81000000006</v>
      </c>
      <c r="I27" s="75"/>
    </row>
    <row r="28" spans="1:11" x14ac:dyDescent="0.25">
      <c r="A28" s="20">
        <v>24</v>
      </c>
      <c r="B28" s="6">
        <v>52288</v>
      </c>
      <c r="C28" s="43" t="s">
        <v>41</v>
      </c>
      <c r="D28" s="6">
        <v>52288</v>
      </c>
      <c r="E28" s="41">
        <v>41199.120000000003</v>
      </c>
      <c r="F28" s="63">
        <f>8751.41+32447.71</f>
        <v>41199.119999999995</v>
      </c>
      <c r="I28" s="75"/>
    </row>
    <row r="29" spans="1:11" x14ac:dyDescent="0.25">
      <c r="A29" s="20">
        <v>25</v>
      </c>
      <c r="B29" s="6">
        <v>52555</v>
      </c>
      <c r="C29" s="43" t="s">
        <v>42</v>
      </c>
      <c r="D29" s="6">
        <v>52555</v>
      </c>
      <c r="E29" s="41">
        <v>1572861.36</v>
      </c>
      <c r="F29" s="63">
        <f>2293+130370.66+113940.51</f>
        <v>246604.16999999998</v>
      </c>
      <c r="I29" s="75"/>
    </row>
    <row r="30" spans="1:11" x14ac:dyDescent="0.25">
      <c r="A30" s="20">
        <v>26</v>
      </c>
      <c r="B30" s="6">
        <v>52558</v>
      </c>
      <c r="C30" s="43" t="s">
        <v>43</v>
      </c>
      <c r="D30" s="6">
        <v>52558</v>
      </c>
      <c r="E30" s="41">
        <v>35541.040000000001</v>
      </c>
      <c r="F30" s="63">
        <f>16430.15+19100.89</f>
        <v>35531.040000000001</v>
      </c>
      <c r="I30" s="75"/>
    </row>
    <row r="31" spans="1:11" x14ac:dyDescent="0.25">
      <c r="A31" s="20">
        <v>27</v>
      </c>
      <c r="B31" s="6">
        <v>52560</v>
      </c>
      <c r="C31" s="43" t="s">
        <v>45</v>
      </c>
      <c r="D31" s="6">
        <v>52560</v>
      </c>
      <c r="E31" s="41">
        <v>8007.39</v>
      </c>
      <c r="F31" s="63">
        <v>8007.39</v>
      </c>
      <c r="I31" s="75"/>
    </row>
    <row r="32" spans="1:11" x14ac:dyDescent="0.25">
      <c r="A32" s="20">
        <v>28</v>
      </c>
      <c r="B32" s="6">
        <v>52571</v>
      </c>
      <c r="C32" s="43" t="s">
        <v>51</v>
      </c>
      <c r="D32" s="6">
        <v>52571</v>
      </c>
      <c r="E32" s="41">
        <v>149621.39000000001</v>
      </c>
      <c r="F32" s="63">
        <f>70686.17+78935.22</f>
        <v>149621.39000000001</v>
      </c>
      <c r="I32" s="75"/>
    </row>
    <row r="33" spans="1:10" x14ac:dyDescent="0.25">
      <c r="A33" s="20">
        <v>29</v>
      </c>
      <c r="B33" s="6">
        <v>52573</v>
      </c>
      <c r="C33" s="43" t="s">
        <v>52</v>
      </c>
      <c r="D33" s="6">
        <v>52573</v>
      </c>
      <c r="E33" s="41">
        <v>203643.36</v>
      </c>
      <c r="F33" s="63">
        <f>173033.2+30610.16</f>
        <v>203643.36000000002</v>
      </c>
      <c r="I33" s="75"/>
    </row>
    <row r="34" spans="1:10" x14ac:dyDescent="0.25">
      <c r="A34" s="20">
        <v>30</v>
      </c>
      <c r="B34" s="6">
        <v>52581</v>
      </c>
      <c r="C34" s="43" t="s">
        <v>56</v>
      </c>
      <c r="D34" s="6">
        <v>52581</v>
      </c>
      <c r="E34" s="41">
        <v>164538.26999999999</v>
      </c>
      <c r="F34" s="63">
        <v>9127.56</v>
      </c>
      <c r="I34" s="75"/>
    </row>
    <row r="35" spans="1:10" x14ac:dyDescent="0.25">
      <c r="A35" s="20">
        <v>31</v>
      </c>
      <c r="B35" s="6">
        <v>52584</v>
      </c>
      <c r="C35" s="43" t="s">
        <v>57</v>
      </c>
      <c r="D35" s="6">
        <v>52584</v>
      </c>
      <c r="E35" s="41">
        <v>141329.24</v>
      </c>
      <c r="F35" s="63">
        <v>32397.16</v>
      </c>
      <c r="I35" s="75"/>
    </row>
    <row r="36" spans="1:10" x14ac:dyDescent="0.25">
      <c r="A36" s="20">
        <v>32</v>
      </c>
      <c r="B36" s="6">
        <v>53507</v>
      </c>
      <c r="C36" s="43" t="s">
        <v>60</v>
      </c>
      <c r="D36" s="6">
        <v>53507</v>
      </c>
      <c r="E36" s="41">
        <v>250000</v>
      </c>
      <c r="F36" s="63">
        <v>211994.29</v>
      </c>
      <c r="I36" s="75"/>
    </row>
    <row r="37" spans="1:10" x14ac:dyDescent="0.25">
      <c r="A37" s="20"/>
      <c r="B37" s="6">
        <v>53520</v>
      </c>
      <c r="C37" s="43" t="s">
        <v>61</v>
      </c>
      <c r="D37" s="6">
        <v>53520</v>
      </c>
      <c r="E37" s="62">
        <v>45628.76</v>
      </c>
      <c r="F37" s="63">
        <v>45628.76</v>
      </c>
      <c r="I37" s="75"/>
    </row>
    <row r="38" spans="1:10" x14ac:dyDescent="0.25">
      <c r="A38" s="20">
        <v>33</v>
      </c>
      <c r="B38" s="6">
        <v>53523</v>
      </c>
      <c r="C38" s="43" t="s">
        <v>62</v>
      </c>
      <c r="D38" s="6">
        <v>53523</v>
      </c>
      <c r="E38" s="41">
        <v>726149.77</v>
      </c>
      <c r="F38" s="63">
        <f>577527.6+31668.59+97498.62+19454.96</f>
        <v>726149.7699999999</v>
      </c>
      <c r="I38" s="75"/>
    </row>
    <row r="39" spans="1:10" x14ac:dyDescent="0.25">
      <c r="A39" s="20">
        <v>34</v>
      </c>
      <c r="B39" s="6">
        <v>53526</v>
      </c>
      <c r="C39" s="43" t="s">
        <v>63</v>
      </c>
      <c r="D39" s="6">
        <v>53526</v>
      </c>
      <c r="E39" s="41">
        <v>1526600.7</v>
      </c>
      <c r="F39" s="63">
        <v>1526600.7</v>
      </c>
      <c r="I39" s="75"/>
    </row>
    <row r="40" spans="1:10" x14ac:dyDescent="0.25">
      <c r="A40" s="20">
        <v>35</v>
      </c>
      <c r="B40" s="6">
        <v>53531</v>
      </c>
      <c r="C40" s="43" t="s">
        <v>64</v>
      </c>
      <c r="D40" s="6">
        <v>53531</v>
      </c>
      <c r="E40" s="41">
        <v>152100</v>
      </c>
      <c r="F40" s="63">
        <v>152100</v>
      </c>
      <c r="I40" s="75"/>
    </row>
    <row r="41" spans="1:10" x14ac:dyDescent="0.25">
      <c r="A41" s="20">
        <v>36</v>
      </c>
      <c r="B41" s="6">
        <v>53925</v>
      </c>
      <c r="C41" s="43" t="s">
        <v>65</v>
      </c>
      <c r="D41" s="6">
        <v>53925</v>
      </c>
      <c r="E41" s="41">
        <v>373009.94</v>
      </c>
      <c r="F41" s="63">
        <v>66206.77</v>
      </c>
      <c r="I41" s="75"/>
    </row>
    <row r="42" spans="1:10" x14ac:dyDescent="0.25">
      <c r="A42" s="20">
        <v>37</v>
      </c>
      <c r="B42" s="6">
        <v>53926</v>
      </c>
      <c r="C42" s="43" t="s">
        <v>66</v>
      </c>
      <c r="D42" s="6">
        <v>53926</v>
      </c>
      <c r="E42" s="41">
        <v>30791.07</v>
      </c>
      <c r="F42" s="63">
        <v>30791.07</v>
      </c>
      <c r="I42" s="75"/>
    </row>
    <row r="43" spans="1:10" x14ac:dyDescent="0.25">
      <c r="A43" s="20">
        <v>38</v>
      </c>
      <c r="B43" s="6">
        <v>53927</v>
      </c>
      <c r="C43" s="43" t="s">
        <v>67</v>
      </c>
      <c r="D43" s="6">
        <v>53927</v>
      </c>
      <c r="E43" s="41">
        <v>381100.27</v>
      </c>
      <c r="F43" s="63">
        <f>106257.58+274842.69</f>
        <v>381100.27</v>
      </c>
      <c r="I43" s="75"/>
    </row>
    <row r="44" spans="1:10" x14ac:dyDescent="0.25">
      <c r="A44" s="20">
        <v>39</v>
      </c>
      <c r="B44" s="6">
        <v>53928</v>
      </c>
      <c r="C44" s="43" t="s">
        <v>68</v>
      </c>
      <c r="D44" s="6">
        <v>53928</v>
      </c>
      <c r="E44" s="41">
        <v>488735.2</v>
      </c>
      <c r="F44" s="63">
        <f>98561.56+335982.39+54191.25</f>
        <v>488735.2</v>
      </c>
      <c r="I44" s="75"/>
    </row>
    <row r="45" spans="1:10" x14ac:dyDescent="0.25">
      <c r="A45" s="20">
        <v>40</v>
      </c>
      <c r="B45" s="6">
        <v>53929</v>
      </c>
      <c r="C45" s="43" t="s">
        <v>69</v>
      </c>
      <c r="D45" s="6">
        <v>53929</v>
      </c>
      <c r="E45" s="41">
        <v>582494.43999999994</v>
      </c>
      <c r="F45" s="63">
        <v>313903.71000000002</v>
      </c>
      <c r="I45" s="75"/>
    </row>
    <row r="46" spans="1:10" x14ac:dyDescent="0.25">
      <c r="A46" s="20">
        <v>41</v>
      </c>
      <c r="B46" s="6">
        <v>53930</v>
      </c>
      <c r="C46" s="43" t="s">
        <v>70</v>
      </c>
      <c r="D46" s="6">
        <v>53930</v>
      </c>
      <c r="E46" s="41">
        <v>440653.15</v>
      </c>
      <c r="F46" s="63">
        <f>70707.04+8469.34</f>
        <v>79176.37999999999</v>
      </c>
      <c r="I46" s="75"/>
    </row>
    <row r="47" spans="1:10" x14ac:dyDescent="0.25">
      <c r="A47" s="20">
        <v>42</v>
      </c>
      <c r="B47" s="6">
        <v>53936</v>
      </c>
      <c r="C47" s="43" t="s">
        <v>72</v>
      </c>
      <c r="D47" s="6">
        <v>53936</v>
      </c>
      <c r="E47" s="63">
        <v>604779.23</v>
      </c>
      <c r="F47" s="63">
        <v>26600.83</v>
      </c>
      <c r="I47" s="76"/>
      <c r="J47" s="64"/>
    </row>
    <row r="48" spans="1:10" x14ac:dyDescent="0.25">
      <c r="A48" s="20">
        <v>43</v>
      </c>
      <c r="B48" s="6">
        <v>53937</v>
      </c>
      <c r="C48" s="43" t="s">
        <v>73</v>
      </c>
      <c r="D48" s="6">
        <v>53937</v>
      </c>
      <c r="E48" s="41">
        <v>4564</v>
      </c>
      <c r="F48" s="63">
        <v>4564</v>
      </c>
      <c r="I48" s="76"/>
      <c r="J48" s="64"/>
    </row>
    <row r="49" spans="1:11" x14ac:dyDescent="0.25">
      <c r="A49" s="20">
        <v>44</v>
      </c>
      <c r="B49" s="6">
        <v>53938</v>
      </c>
      <c r="C49" s="43" t="s">
        <v>74</v>
      </c>
      <c r="D49" s="6">
        <v>53938</v>
      </c>
      <c r="E49" s="41">
        <v>77534.78</v>
      </c>
      <c r="F49" s="63">
        <v>77534.78</v>
      </c>
      <c r="I49" s="76"/>
      <c r="J49" s="64"/>
    </row>
    <row r="50" spans="1:11" x14ac:dyDescent="0.25">
      <c r="A50" s="20">
        <v>45</v>
      </c>
      <c r="B50" s="6">
        <v>53941</v>
      </c>
      <c r="C50" s="43" t="s">
        <v>75</v>
      </c>
      <c r="D50" s="6">
        <v>53941</v>
      </c>
      <c r="E50" s="41">
        <v>298527.09000000003</v>
      </c>
      <c r="F50" s="63">
        <v>247052.09</v>
      </c>
      <c r="I50" s="75"/>
    </row>
    <row r="51" spans="1:11" x14ac:dyDescent="0.25">
      <c r="A51" s="20">
        <v>46</v>
      </c>
      <c r="B51" s="6">
        <v>53942</v>
      </c>
      <c r="C51" s="43" t="s">
        <v>76</v>
      </c>
      <c r="D51" s="6">
        <v>53942</v>
      </c>
      <c r="E51" s="41">
        <v>415282.56</v>
      </c>
      <c r="F51" s="63">
        <f>27248.39+52947.91</f>
        <v>80196.3</v>
      </c>
      <c r="I51" s="75"/>
    </row>
    <row r="52" spans="1:11" ht="15.75" thickBot="1" x14ac:dyDescent="0.3">
      <c r="A52" s="20">
        <v>47</v>
      </c>
      <c r="B52" s="6">
        <v>53984</v>
      </c>
      <c r="C52" s="43" t="s">
        <v>77</v>
      </c>
      <c r="D52" s="6">
        <v>53984</v>
      </c>
      <c r="E52" s="44">
        <v>1896875.44</v>
      </c>
      <c r="F52" s="83">
        <f>238169.56+114161.62</f>
        <v>352331.18</v>
      </c>
      <c r="I52" s="75"/>
    </row>
    <row r="53" spans="1:11" ht="15.75" thickBot="1" x14ac:dyDescent="0.3">
      <c r="A53" s="1"/>
      <c r="B53" s="2"/>
      <c r="C53" s="3" t="s">
        <v>3</v>
      </c>
      <c r="D53" s="2"/>
      <c r="E53" s="46">
        <f>SUM(E5:E52)</f>
        <v>14184264.799999997</v>
      </c>
      <c r="F53" s="46">
        <f>SUM(F5:F52)</f>
        <v>7643913.4400000004</v>
      </c>
      <c r="I53" s="75"/>
      <c r="J53" s="61"/>
      <c r="K53" s="61"/>
    </row>
    <row r="54" spans="1:11" ht="15.75" thickBot="1" x14ac:dyDescent="0.3">
      <c r="I54" s="75"/>
      <c r="K54" s="61"/>
    </row>
    <row r="55" spans="1:11" ht="15.75" thickBot="1" x14ac:dyDescent="0.3">
      <c r="A55" s="1"/>
      <c r="B55" s="2"/>
      <c r="C55" s="3" t="s">
        <v>5</v>
      </c>
      <c r="D55" s="2"/>
      <c r="E55" s="3"/>
      <c r="F55" s="4"/>
      <c r="I55" s="75"/>
    </row>
    <row r="56" spans="1:11" x14ac:dyDescent="0.25">
      <c r="A56" s="47">
        <v>1</v>
      </c>
      <c r="B56" s="48">
        <v>52257</v>
      </c>
      <c r="C56" s="49" t="s">
        <v>78</v>
      </c>
      <c r="D56" s="48">
        <v>52257</v>
      </c>
      <c r="E56" s="50">
        <v>119483.43</v>
      </c>
      <c r="F56" s="51">
        <v>119483.43</v>
      </c>
      <c r="I56" s="75"/>
    </row>
    <row r="57" spans="1:11" x14ac:dyDescent="0.25">
      <c r="A57" s="52">
        <v>2</v>
      </c>
      <c r="B57" s="53">
        <v>52258</v>
      </c>
      <c r="C57" s="54" t="s">
        <v>79</v>
      </c>
      <c r="D57" s="53">
        <v>52258</v>
      </c>
      <c r="E57" s="55">
        <v>729342.08</v>
      </c>
      <c r="F57" s="56">
        <v>529342.07999999996</v>
      </c>
      <c r="I57" s="75"/>
    </row>
    <row r="58" spans="1:11" x14ac:dyDescent="0.25">
      <c r="A58" s="52">
        <v>3</v>
      </c>
      <c r="B58" s="53">
        <v>52495</v>
      </c>
      <c r="C58" s="54" t="s">
        <v>81</v>
      </c>
      <c r="D58" s="53">
        <v>52495</v>
      </c>
      <c r="E58" s="55">
        <v>600000</v>
      </c>
      <c r="F58" s="56">
        <v>600000</v>
      </c>
      <c r="I58" s="75"/>
    </row>
    <row r="59" spans="1:11" x14ac:dyDescent="0.25">
      <c r="A59" s="52">
        <v>4</v>
      </c>
      <c r="B59" s="53">
        <v>52530</v>
      </c>
      <c r="C59" s="54" t="s">
        <v>85</v>
      </c>
      <c r="D59" s="53">
        <v>52530</v>
      </c>
      <c r="E59" s="55">
        <v>96949.56</v>
      </c>
      <c r="F59" s="56">
        <v>80949.56</v>
      </c>
      <c r="I59" s="75"/>
    </row>
    <row r="60" spans="1:11" x14ac:dyDescent="0.25">
      <c r="A60" s="52">
        <v>5</v>
      </c>
      <c r="B60" s="53">
        <v>53582</v>
      </c>
      <c r="C60" s="54" t="s">
        <v>87</v>
      </c>
      <c r="D60" s="53">
        <v>53582</v>
      </c>
      <c r="E60" s="55">
        <v>949</v>
      </c>
      <c r="F60" s="56">
        <v>949</v>
      </c>
      <c r="I60" s="75"/>
    </row>
    <row r="61" spans="1:11" ht="15.75" thickBot="1" x14ac:dyDescent="0.3">
      <c r="A61" s="52">
        <v>6</v>
      </c>
      <c r="B61" s="53">
        <v>53585</v>
      </c>
      <c r="C61" s="54" t="s">
        <v>88</v>
      </c>
      <c r="D61" s="53">
        <v>53585</v>
      </c>
      <c r="E61" s="55">
        <v>150000</v>
      </c>
      <c r="F61" s="56">
        <v>150000</v>
      </c>
      <c r="I61" s="75"/>
    </row>
    <row r="62" spans="1:11" ht="15.75" thickBot="1" x14ac:dyDescent="0.3">
      <c r="A62" s="1"/>
      <c r="B62" s="13"/>
      <c r="C62" s="3" t="s">
        <v>3</v>
      </c>
      <c r="D62" s="13"/>
      <c r="E62" s="14">
        <f>SUM(E56:E61)</f>
        <v>1696724.07</v>
      </c>
      <c r="F62" s="4">
        <f>SUM(F56:F61)</f>
        <v>1480724.07</v>
      </c>
      <c r="I62" s="75"/>
    </row>
    <row r="63" spans="1:11" ht="15.75" thickBot="1" x14ac:dyDescent="0.3">
      <c r="I63" s="75"/>
    </row>
    <row r="64" spans="1:11" ht="15.75" thickBot="1" x14ac:dyDescent="0.3">
      <c r="A64" s="1"/>
      <c r="B64" s="2"/>
      <c r="C64" s="3" t="s">
        <v>6</v>
      </c>
      <c r="D64" s="2"/>
      <c r="E64" s="3"/>
      <c r="F64" s="4"/>
      <c r="I64" s="75"/>
    </row>
    <row r="65" spans="1:11" ht="15.75" thickBot="1" x14ac:dyDescent="0.3">
      <c r="A65" s="52">
        <v>1</v>
      </c>
      <c r="B65" s="6">
        <v>52480</v>
      </c>
      <c r="C65" s="43" t="s">
        <v>93</v>
      </c>
      <c r="D65" s="6">
        <v>52480</v>
      </c>
      <c r="E65" s="66">
        <v>450.15</v>
      </c>
      <c r="F65" s="67">
        <v>450.15</v>
      </c>
      <c r="I65" s="75"/>
    </row>
    <row r="66" spans="1:11" ht="15.75" thickBot="1" x14ac:dyDescent="0.3">
      <c r="A66" s="1"/>
      <c r="B66" s="13"/>
      <c r="C66" s="3" t="s">
        <v>3</v>
      </c>
      <c r="D66" s="13"/>
      <c r="E66" s="14">
        <f>SUM(E65:E65)</f>
        <v>450.15</v>
      </c>
      <c r="F66" s="4">
        <f>SUM(F65:F65)</f>
        <v>450.15</v>
      </c>
      <c r="I66" s="75"/>
    </row>
    <row r="67" spans="1:11" ht="15.75" thickBot="1" x14ac:dyDescent="0.3">
      <c r="I67" s="75"/>
    </row>
    <row r="68" spans="1:11" ht="15.75" thickBot="1" x14ac:dyDescent="0.3">
      <c r="A68" s="1"/>
      <c r="B68" s="2"/>
      <c r="C68" s="3" t="s">
        <v>7</v>
      </c>
      <c r="D68" s="2"/>
      <c r="E68" s="3"/>
      <c r="F68" s="4"/>
      <c r="I68" s="75"/>
    </row>
    <row r="69" spans="1:11" x14ac:dyDescent="0.25">
      <c r="A69" s="52">
        <v>1</v>
      </c>
      <c r="B69" s="53">
        <v>46611</v>
      </c>
      <c r="C69" s="54" t="s">
        <v>94</v>
      </c>
      <c r="D69" s="53">
        <v>46611</v>
      </c>
      <c r="E69" s="55">
        <v>186184.55</v>
      </c>
      <c r="F69" s="56">
        <v>158457.54999999999</v>
      </c>
      <c r="I69" s="75"/>
    </row>
    <row r="70" spans="1:11" ht="15.75" thickBot="1" x14ac:dyDescent="0.3">
      <c r="A70" s="52">
        <v>2</v>
      </c>
      <c r="B70" s="53">
        <v>52453</v>
      </c>
      <c r="C70" s="54" t="s">
        <v>96</v>
      </c>
      <c r="D70" s="53">
        <v>52453</v>
      </c>
      <c r="E70" s="55">
        <v>341815.35</v>
      </c>
      <c r="F70" s="56">
        <v>41815.35</v>
      </c>
      <c r="I70" s="75"/>
    </row>
    <row r="71" spans="1:11" ht="15.75" thickBot="1" x14ac:dyDescent="0.3">
      <c r="A71" s="1"/>
      <c r="B71" s="13"/>
      <c r="C71" s="3" t="s">
        <v>3</v>
      </c>
      <c r="D71" s="13"/>
      <c r="E71" s="14">
        <f>SUM(E69:E70)</f>
        <v>527999.89999999991</v>
      </c>
      <c r="F71" s="4">
        <f>SUM(F69:F70)</f>
        <v>200272.9</v>
      </c>
      <c r="I71" s="75"/>
      <c r="J71" s="61"/>
      <c r="K71" s="61"/>
    </row>
    <row r="72" spans="1:11" ht="15.75" thickBot="1" x14ac:dyDescent="0.3">
      <c r="I72" s="75"/>
    </row>
    <row r="73" spans="1:11" ht="15.75" thickBot="1" x14ac:dyDescent="0.3">
      <c r="A73" s="1"/>
      <c r="B73" s="2"/>
      <c r="C73" s="3" t="s">
        <v>8</v>
      </c>
      <c r="D73" s="2"/>
      <c r="E73" s="3"/>
      <c r="F73" s="4"/>
      <c r="I73" s="75"/>
    </row>
    <row r="74" spans="1:11" x14ac:dyDescent="0.25">
      <c r="A74" s="47">
        <v>1</v>
      </c>
      <c r="B74" s="48">
        <v>49762</v>
      </c>
      <c r="C74" s="49" t="s">
        <v>98</v>
      </c>
      <c r="D74" s="48">
        <v>49762</v>
      </c>
      <c r="E74" s="50">
        <v>58008.21</v>
      </c>
      <c r="F74" s="51">
        <v>48000</v>
      </c>
      <c r="I74" s="75"/>
    </row>
    <row r="75" spans="1:11" ht="15.75" thickBot="1" x14ac:dyDescent="0.3">
      <c r="A75" s="52">
        <v>2</v>
      </c>
      <c r="B75" s="53">
        <v>50864</v>
      </c>
      <c r="C75" s="54" t="s">
        <v>99</v>
      </c>
      <c r="D75" s="53">
        <v>50864</v>
      </c>
      <c r="E75" s="55">
        <v>424257.61</v>
      </c>
      <c r="F75" s="56">
        <v>400000</v>
      </c>
      <c r="I75" s="75"/>
    </row>
    <row r="76" spans="1:11" ht="15.75" thickBot="1" x14ac:dyDescent="0.3">
      <c r="A76" s="1"/>
      <c r="B76" s="13"/>
      <c r="C76" s="3" t="s">
        <v>3</v>
      </c>
      <c r="D76" s="13"/>
      <c r="E76" s="14">
        <f>SUM(E74:E75)</f>
        <v>482265.82</v>
      </c>
      <c r="F76" s="4">
        <f>SUM(F74:F75)</f>
        <v>448000</v>
      </c>
      <c r="I76" s="75"/>
      <c r="J76" s="61"/>
      <c r="K76" s="61"/>
    </row>
    <row r="77" spans="1:11" ht="15.75" thickBot="1" x14ac:dyDescent="0.3">
      <c r="I77" s="75"/>
    </row>
    <row r="78" spans="1:11" ht="15.75" thickBot="1" x14ac:dyDescent="0.3">
      <c r="A78" s="1"/>
      <c r="B78" s="2"/>
      <c r="C78" s="3" t="s">
        <v>9</v>
      </c>
      <c r="D78" s="2"/>
      <c r="E78" s="3"/>
      <c r="F78" s="4"/>
      <c r="I78" s="75"/>
    </row>
    <row r="79" spans="1:11" x14ac:dyDescent="0.25">
      <c r="A79" s="47">
        <v>1</v>
      </c>
      <c r="B79" s="48">
        <v>40440</v>
      </c>
      <c r="C79" s="49" t="s">
        <v>101</v>
      </c>
      <c r="D79" s="48">
        <v>40440</v>
      </c>
      <c r="E79" s="50">
        <v>195594.23</v>
      </c>
      <c r="F79" s="51">
        <v>195594.23</v>
      </c>
      <c r="I79" s="75"/>
    </row>
    <row r="80" spans="1:11" ht="15.75" thickBot="1" x14ac:dyDescent="0.3">
      <c r="A80" s="52">
        <v>2</v>
      </c>
      <c r="B80" s="53">
        <v>53489</v>
      </c>
      <c r="C80" s="54" t="s">
        <v>103</v>
      </c>
      <c r="D80" s="53">
        <v>53489</v>
      </c>
      <c r="E80" s="55">
        <v>352444.79</v>
      </c>
      <c r="F80" s="56">
        <v>352444.79</v>
      </c>
      <c r="I80" s="75"/>
    </row>
    <row r="81" spans="1:11" ht="15.75" thickBot="1" x14ac:dyDescent="0.3">
      <c r="A81" s="1"/>
      <c r="B81" s="13"/>
      <c r="C81" s="3" t="s">
        <v>3</v>
      </c>
      <c r="D81" s="13"/>
      <c r="E81" s="14">
        <f>SUM(E79:E80)</f>
        <v>548039.02</v>
      </c>
      <c r="F81" s="4">
        <f>SUM(F79:F80)</f>
        <v>548039.02</v>
      </c>
      <c r="I81" s="75"/>
      <c r="J81" s="61"/>
      <c r="K81" s="61"/>
    </row>
    <row r="82" spans="1:11" ht="15.75" thickBot="1" x14ac:dyDescent="0.3">
      <c r="I82" s="75"/>
    </row>
    <row r="83" spans="1:11" ht="15.75" thickBot="1" x14ac:dyDescent="0.3">
      <c r="A83" s="1"/>
      <c r="B83" s="2"/>
      <c r="C83" s="3" t="s">
        <v>10</v>
      </c>
      <c r="D83" s="2"/>
      <c r="E83" s="3"/>
      <c r="F83" s="4"/>
      <c r="I83" s="75"/>
    </row>
    <row r="84" spans="1:11" ht="15.75" thickBot="1" x14ac:dyDescent="0.3">
      <c r="A84" s="52">
        <v>1</v>
      </c>
      <c r="B84" s="53">
        <v>53336</v>
      </c>
      <c r="C84" s="54" t="s">
        <v>105</v>
      </c>
      <c r="D84" s="53">
        <v>53336</v>
      </c>
      <c r="E84" s="55">
        <v>210000</v>
      </c>
      <c r="F84" s="56">
        <v>210000</v>
      </c>
      <c r="I84" s="75"/>
    </row>
    <row r="85" spans="1:11" ht="15.75" thickBot="1" x14ac:dyDescent="0.3">
      <c r="A85" s="1"/>
      <c r="B85" s="13"/>
      <c r="C85" s="3" t="s">
        <v>3</v>
      </c>
      <c r="D85" s="13"/>
      <c r="E85" s="14">
        <f>SUM(E84:E84)</f>
        <v>210000</v>
      </c>
      <c r="F85" s="4">
        <f>SUM(F84:F84)</f>
        <v>210000</v>
      </c>
      <c r="I85" s="75"/>
      <c r="J85" s="61"/>
      <c r="K85" s="61"/>
    </row>
    <row r="86" spans="1:11" ht="15.75" thickBot="1" x14ac:dyDescent="0.3">
      <c r="I86" s="75"/>
    </row>
    <row r="87" spans="1:11" ht="15.75" thickBot="1" x14ac:dyDescent="0.3">
      <c r="A87" s="1"/>
      <c r="B87" s="2"/>
      <c r="C87" s="3" t="s">
        <v>11</v>
      </c>
      <c r="D87" s="2"/>
      <c r="E87" s="3"/>
      <c r="F87" s="4"/>
      <c r="I87" s="75"/>
    </row>
    <row r="88" spans="1:11" x14ac:dyDescent="0.25">
      <c r="A88" s="52">
        <v>1</v>
      </c>
      <c r="B88" s="53">
        <v>50825</v>
      </c>
      <c r="C88" s="54" t="s">
        <v>107</v>
      </c>
      <c r="D88" s="53">
        <v>50825</v>
      </c>
      <c r="E88" s="55">
        <v>256919.92</v>
      </c>
      <c r="F88" s="56">
        <v>256919.92</v>
      </c>
      <c r="I88" s="75"/>
    </row>
    <row r="89" spans="1:11" ht="15.75" thickBot="1" x14ac:dyDescent="0.3">
      <c r="A89" s="52">
        <v>2</v>
      </c>
      <c r="B89" s="53">
        <v>53602</v>
      </c>
      <c r="C89" s="54" t="s">
        <v>110</v>
      </c>
      <c r="D89" s="53">
        <v>53602</v>
      </c>
      <c r="E89" s="55">
        <v>75.62</v>
      </c>
      <c r="F89" s="56">
        <v>75.62</v>
      </c>
      <c r="I89" s="75"/>
    </row>
    <row r="90" spans="1:11" ht="15.75" thickBot="1" x14ac:dyDescent="0.3">
      <c r="A90" s="1"/>
      <c r="B90" s="13"/>
      <c r="C90" s="3" t="s">
        <v>3</v>
      </c>
      <c r="D90" s="13"/>
      <c r="E90" s="14">
        <f>SUM(E88:E89)</f>
        <v>256995.54</v>
      </c>
      <c r="F90" s="4">
        <f>SUM(F88:F89)</f>
        <v>256995.54</v>
      </c>
      <c r="I90" s="75"/>
      <c r="J90" s="61"/>
      <c r="K90" s="61"/>
    </row>
    <row r="91" spans="1:11" ht="15.75" thickBot="1" x14ac:dyDescent="0.3">
      <c r="I91" s="75"/>
    </row>
    <row r="92" spans="1:11" ht="15.75" thickBot="1" x14ac:dyDescent="0.3">
      <c r="A92" s="1"/>
      <c r="B92" s="2"/>
      <c r="C92" s="3" t="s">
        <v>12</v>
      </c>
      <c r="D92" s="2"/>
      <c r="E92" s="3"/>
      <c r="F92" s="4"/>
      <c r="I92" s="75"/>
    </row>
    <row r="93" spans="1:11" x14ac:dyDescent="0.25">
      <c r="A93" s="52">
        <v>1</v>
      </c>
      <c r="B93" s="53">
        <v>50181</v>
      </c>
      <c r="C93" s="54" t="s">
        <v>112</v>
      </c>
      <c r="D93" s="53">
        <v>50181</v>
      </c>
      <c r="E93" s="55">
        <v>700</v>
      </c>
      <c r="F93" s="56">
        <v>700</v>
      </c>
      <c r="I93" s="75"/>
    </row>
    <row r="94" spans="1:11" ht="15.75" thickBot="1" x14ac:dyDescent="0.3">
      <c r="A94" s="52">
        <v>2</v>
      </c>
      <c r="B94" s="53">
        <v>52717</v>
      </c>
      <c r="C94" s="54" t="s">
        <v>113</v>
      </c>
      <c r="D94" s="53">
        <v>52717</v>
      </c>
      <c r="E94" s="55">
        <v>400000</v>
      </c>
      <c r="F94" s="87">
        <v>400000</v>
      </c>
      <c r="I94" s="75"/>
    </row>
    <row r="95" spans="1:11" ht="15.75" thickBot="1" x14ac:dyDescent="0.3">
      <c r="A95" s="1"/>
      <c r="B95" s="13"/>
      <c r="C95" s="3" t="s">
        <v>3</v>
      </c>
      <c r="D95" s="13"/>
      <c r="E95" s="14">
        <f>SUM(E93:E94)</f>
        <v>400700</v>
      </c>
      <c r="F95" s="4">
        <f>SUM(F93:F94)</f>
        <v>400700</v>
      </c>
      <c r="I95" s="75"/>
      <c r="J95" s="61"/>
      <c r="K95" s="61"/>
    </row>
    <row r="96" spans="1:11" ht="15.75" thickBot="1" x14ac:dyDescent="0.3">
      <c r="I96" s="75"/>
    </row>
    <row r="97" spans="1:11" ht="15.75" thickBot="1" x14ac:dyDescent="0.3">
      <c r="A97" s="22"/>
      <c r="B97" s="11"/>
      <c r="C97" s="3" t="s">
        <v>115</v>
      </c>
      <c r="D97" s="11"/>
      <c r="E97" s="9"/>
      <c r="F97" s="10">
        <f>+F53+F62+F66+F71+F76+F81+F85+F90+F95</f>
        <v>11189095.119999999</v>
      </c>
      <c r="I97" s="75"/>
      <c r="K97" s="61"/>
    </row>
    <row r="98" spans="1:11" ht="15.75" thickBot="1" x14ac:dyDescent="0.3"/>
    <row r="99" spans="1:11" ht="15.75" thickBot="1" x14ac:dyDescent="0.3">
      <c r="A99" s="23"/>
      <c r="B99" s="24"/>
      <c r="C99" s="25" t="s">
        <v>123</v>
      </c>
      <c r="D99" s="24"/>
      <c r="E99" s="26" t="s">
        <v>0</v>
      </c>
      <c r="F99" s="36" t="s">
        <v>116</v>
      </c>
    </row>
    <row r="100" spans="1:11" x14ac:dyDescent="0.25">
      <c r="A100" s="15"/>
      <c r="B100" s="15"/>
      <c r="C100" s="27" t="s">
        <v>4</v>
      </c>
      <c r="D100" s="72"/>
      <c r="E100" s="17"/>
      <c r="F100" s="18">
        <f>+F53</f>
        <v>7643913.4400000004</v>
      </c>
    </row>
    <row r="101" spans="1:11" x14ac:dyDescent="0.25">
      <c r="A101" s="68"/>
      <c r="B101" s="68"/>
      <c r="C101" s="29" t="s">
        <v>5</v>
      </c>
      <c r="D101" s="73"/>
      <c r="E101" s="69"/>
      <c r="F101" s="70">
        <f>+F62</f>
        <v>1480724.07</v>
      </c>
    </row>
    <row r="102" spans="1:11" x14ac:dyDescent="0.25">
      <c r="A102" s="68"/>
      <c r="B102" s="68"/>
      <c r="C102" s="29" t="s">
        <v>6</v>
      </c>
      <c r="D102" s="73"/>
      <c r="E102" s="69"/>
      <c r="F102" s="70">
        <f>+F66</f>
        <v>450.15</v>
      </c>
    </row>
    <row r="103" spans="1:11" x14ac:dyDescent="0.25">
      <c r="A103" s="68"/>
      <c r="B103" s="68"/>
      <c r="C103" s="29" t="s">
        <v>7</v>
      </c>
      <c r="D103" s="73"/>
      <c r="E103" s="69"/>
      <c r="F103" s="70">
        <f>+F71</f>
        <v>200272.9</v>
      </c>
    </row>
    <row r="104" spans="1:11" x14ac:dyDescent="0.25">
      <c r="A104" s="68"/>
      <c r="B104" s="68"/>
      <c r="C104" s="29" t="str">
        <f>+C73</f>
        <v>85006- Shërbimet Kulturore - Prishtinë</v>
      </c>
      <c r="D104" s="73"/>
      <c r="E104" s="69"/>
      <c r="F104" s="70">
        <f>+F76</f>
        <v>448000</v>
      </c>
    </row>
    <row r="105" spans="1:11" x14ac:dyDescent="0.25">
      <c r="A105" s="68"/>
      <c r="B105" s="68"/>
      <c r="C105" s="29" t="str">
        <f>+C78</f>
        <v>85086 - Sporti dhe rekreacioni - Prishtinë</v>
      </c>
      <c r="D105" s="73"/>
      <c r="E105" s="69"/>
      <c r="F105" s="70">
        <f>+F81</f>
        <v>548039.02</v>
      </c>
    </row>
    <row r="106" spans="1:11" x14ac:dyDescent="0.25">
      <c r="A106" s="68"/>
      <c r="B106" s="68"/>
      <c r="C106" s="29" t="str">
        <f>+C83</f>
        <v>92310 - Arsimi parashkollor</v>
      </c>
      <c r="D106" s="73"/>
      <c r="E106" s="69"/>
      <c r="F106" s="70">
        <f>+F85</f>
        <v>210000</v>
      </c>
    </row>
    <row r="107" spans="1:11" x14ac:dyDescent="0.25">
      <c r="A107" s="28"/>
      <c r="B107" s="71"/>
      <c r="C107" s="29" t="str">
        <f>+C87</f>
        <v>93150 - Arsimi fillor, i mesëm i ulët</v>
      </c>
      <c r="D107" s="74"/>
      <c r="E107" s="7"/>
      <c r="F107" s="19">
        <f>+F90</f>
        <v>256995.54</v>
      </c>
    </row>
    <row r="108" spans="1:11" x14ac:dyDescent="0.25">
      <c r="A108" s="30"/>
      <c r="B108" s="71"/>
      <c r="C108" s="29" t="str">
        <f>+C92</f>
        <v>94350 - Arsimi i mesëm i lartë</v>
      </c>
      <c r="D108" s="74"/>
      <c r="E108" s="7"/>
      <c r="F108" s="19">
        <f>+F95</f>
        <v>400700</v>
      </c>
    </row>
    <row r="109" spans="1:11" ht="15.75" thickBot="1" x14ac:dyDescent="0.3">
      <c r="A109" s="31"/>
      <c r="B109" s="32"/>
      <c r="C109" s="33" t="s">
        <v>122</v>
      </c>
      <c r="D109" s="32"/>
      <c r="E109" s="34">
        <f>SUM(E100:E108)</f>
        <v>0</v>
      </c>
      <c r="F109" s="35">
        <f>SUM(F100:F108)</f>
        <v>11189095.119999999</v>
      </c>
    </row>
    <row r="113" spans="3:3" x14ac:dyDescent="0.25">
      <c r="C113" s="88" t="s">
        <v>124</v>
      </c>
    </row>
    <row r="114" spans="3:3" x14ac:dyDescent="0.25">
      <c r="C114" s="86" t="s">
        <v>125</v>
      </c>
    </row>
    <row r="115" spans="3:3" x14ac:dyDescent="0.25">
      <c r="C115" s="86"/>
    </row>
    <row r="116" spans="3:3" x14ac:dyDescent="0.25">
      <c r="C116" s="86" t="s">
        <v>126</v>
      </c>
    </row>
  </sheetData>
  <pageMargins left="0.7" right="0.7" top="0.75" bottom="0.75" header="0.3" footer="0.3"/>
  <pageSetup paperSize="9" scale="60" orientation="portrait" r:id="rId1"/>
  <rowBreaks count="1" manualBreakCount="1">
    <brk id="82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topLeftCell="A58" zoomScaleNormal="100" workbookViewId="0">
      <selection activeCell="H1" sqref="H1:H1048576"/>
    </sheetView>
  </sheetViews>
  <sheetFormatPr defaultRowHeight="15" x14ac:dyDescent="0.25"/>
  <cols>
    <col min="1" max="1" width="4" customWidth="1"/>
    <col min="2" max="2" width="7.140625" customWidth="1"/>
    <col min="3" max="3" width="58" customWidth="1"/>
    <col min="4" max="4" width="7" customWidth="1"/>
    <col min="5" max="5" width="11.5703125" customWidth="1"/>
    <col min="6" max="6" width="12" bestFit="1" customWidth="1"/>
    <col min="7" max="7" width="4.28515625" customWidth="1"/>
    <col min="8" max="8" width="15.85546875" customWidth="1"/>
    <col min="9" max="9" width="14.28515625" bestFit="1" customWidth="1"/>
    <col min="10" max="10" width="13.28515625" style="75" bestFit="1" customWidth="1"/>
    <col min="11" max="11" width="14" bestFit="1" customWidth="1"/>
  </cols>
  <sheetData>
    <row r="1" spans="1:9" ht="15.75" thickBot="1" x14ac:dyDescent="0.3"/>
    <row r="2" spans="1:9" ht="15.75" thickBot="1" x14ac:dyDescent="0.3">
      <c r="A2" s="13"/>
      <c r="B2" s="37"/>
      <c r="C2" s="2" t="s">
        <v>1</v>
      </c>
      <c r="D2" s="3" t="s">
        <v>2</v>
      </c>
      <c r="E2" s="38" t="s">
        <v>0</v>
      </c>
      <c r="F2" s="16" t="s">
        <v>117</v>
      </c>
    </row>
    <row r="3" spans="1:9" ht="15.75" thickBot="1" x14ac:dyDescent="0.3"/>
    <row r="4" spans="1:9" ht="15.75" thickBot="1" x14ac:dyDescent="0.3">
      <c r="A4" s="2"/>
      <c r="B4" s="2"/>
      <c r="C4" s="3" t="s">
        <v>4</v>
      </c>
      <c r="D4" s="2"/>
      <c r="E4" s="79"/>
      <c r="F4" s="16" t="s">
        <v>117</v>
      </c>
    </row>
    <row r="5" spans="1:9" x14ac:dyDescent="0.25">
      <c r="A5" s="6">
        <v>1</v>
      </c>
      <c r="B5" s="6">
        <v>48038</v>
      </c>
      <c r="C5" s="43" t="s">
        <v>14</v>
      </c>
      <c r="D5" s="6">
        <v>48038</v>
      </c>
      <c r="E5" s="77">
        <v>250000</v>
      </c>
      <c r="F5" s="84">
        <v>1210396.3</v>
      </c>
      <c r="I5" s="75"/>
    </row>
    <row r="6" spans="1:9" x14ac:dyDescent="0.25">
      <c r="A6" s="6">
        <v>2</v>
      </c>
      <c r="B6" s="6">
        <v>49746</v>
      </c>
      <c r="C6" s="43" t="s">
        <v>15</v>
      </c>
      <c r="D6" s="6">
        <v>49746</v>
      </c>
      <c r="E6" s="77">
        <v>384448.5</v>
      </c>
      <c r="F6" s="78">
        <v>114161.62</v>
      </c>
      <c r="I6" s="75"/>
    </row>
    <row r="7" spans="1:9" x14ac:dyDescent="0.25">
      <c r="A7" s="6">
        <v>3</v>
      </c>
      <c r="B7" s="6">
        <v>50766</v>
      </c>
      <c r="C7" s="43" t="s">
        <v>18</v>
      </c>
      <c r="D7" s="6">
        <v>50766</v>
      </c>
      <c r="E7" s="77">
        <v>169577.8</v>
      </c>
      <c r="F7" s="78">
        <v>28977.200000000001</v>
      </c>
      <c r="I7" s="75"/>
    </row>
    <row r="8" spans="1:9" x14ac:dyDescent="0.25">
      <c r="A8" s="6">
        <v>4</v>
      </c>
      <c r="B8" s="6">
        <v>51694</v>
      </c>
      <c r="C8" s="43" t="s">
        <v>25</v>
      </c>
      <c r="D8" s="6">
        <v>51694</v>
      </c>
      <c r="E8" s="77">
        <v>241266</v>
      </c>
      <c r="F8" s="78">
        <v>12100.24</v>
      </c>
      <c r="I8" s="75"/>
    </row>
    <row r="9" spans="1:9" x14ac:dyDescent="0.25">
      <c r="A9" s="6">
        <v>5</v>
      </c>
      <c r="B9" s="6">
        <v>51711</v>
      </c>
      <c r="C9" s="43" t="s">
        <v>36</v>
      </c>
      <c r="D9" s="6">
        <v>51711</v>
      </c>
      <c r="E9" s="77">
        <v>533.09</v>
      </c>
      <c r="F9" s="78">
        <v>245557.07</v>
      </c>
      <c r="I9" s="75"/>
    </row>
    <row r="10" spans="1:9" x14ac:dyDescent="0.25">
      <c r="A10" s="6">
        <v>6</v>
      </c>
      <c r="B10" s="6">
        <v>52559</v>
      </c>
      <c r="C10" s="43" t="s">
        <v>44</v>
      </c>
      <c r="D10" s="6">
        <v>52559</v>
      </c>
      <c r="E10" s="77">
        <v>266195.64</v>
      </c>
      <c r="F10" s="78">
        <v>376087.27</v>
      </c>
      <c r="I10" s="75"/>
    </row>
    <row r="11" spans="1:9" x14ac:dyDescent="0.25">
      <c r="A11" s="6">
        <v>7</v>
      </c>
      <c r="B11" s="6">
        <v>52561</v>
      </c>
      <c r="C11" s="43" t="s">
        <v>46</v>
      </c>
      <c r="D11" s="6">
        <v>52561</v>
      </c>
      <c r="E11" s="77">
        <v>107429.29</v>
      </c>
      <c r="F11" s="78">
        <v>108210.25</v>
      </c>
      <c r="I11" s="75"/>
    </row>
    <row r="12" spans="1:9" x14ac:dyDescent="0.25">
      <c r="A12" s="6">
        <v>8</v>
      </c>
      <c r="B12" s="6">
        <v>52563</v>
      </c>
      <c r="C12" s="43" t="s">
        <v>47</v>
      </c>
      <c r="D12" s="6">
        <v>52563</v>
      </c>
      <c r="E12" s="77">
        <v>49214.65</v>
      </c>
      <c r="F12" s="78">
        <v>280044.11</v>
      </c>
      <c r="I12" s="75"/>
    </row>
    <row r="13" spans="1:9" x14ac:dyDescent="0.25">
      <c r="A13" s="6">
        <v>9</v>
      </c>
      <c r="B13" s="6">
        <v>52567</v>
      </c>
      <c r="C13" s="43" t="s">
        <v>48</v>
      </c>
      <c r="D13" s="6">
        <v>52567</v>
      </c>
      <c r="E13" s="77">
        <v>107998.97</v>
      </c>
      <c r="F13" s="78">
        <v>280044.11</v>
      </c>
      <c r="I13" s="75"/>
    </row>
    <row r="14" spans="1:9" x14ac:dyDescent="0.25">
      <c r="A14" s="6">
        <v>10</v>
      </c>
      <c r="B14" s="6">
        <v>52569</v>
      </c>
      <c r="C14" s="43" t="s">
        <v>49</v>
      </c>
      <c r="D14" s="6">
        <v>52569</v>
      </c>
      <c r="E14" s="77">
        <v>155974.35</v>
      </c>
      <c r="F14" s="78">
        <v>34740.71</v>
      </c>
      <c r="I14" s="75"/>
    </row>
    <row r="15" spans="1:9" x14ac:dyDescent="0.25">
      <c r="A15" s="6">
        <v>11</v>
      </c>
      <c r="B15" s="6">
        <v>52570</v>
      </c>
      <c r="C15" s="43" t="s">
        <v>50</v>
      </c>
      <c r="D15" s="6">
        <v>52570</v>
      </c>
      <c r="E15" s="77">
        <v>224883</v>
      </c>
      <c r="F15" s="78">
        <v>130370.66</v>
      </c>
      <c r="I15" s="75"/>
    </row>
    <row r="16" spans="1:9" x14ac:dyDescent="0.25">
      <c r="A16" s="6">
        <v>12</v>
      </c>
      <c r="B16" s="6">
        <v>52575</v>
      </c>
      <c r="C16" s="43" t="s">
        <v>53</v>
      </c>
      <c r="D16" s="6">
        <v>52575</v>
      </c>
      <c r="E16" s="77">
        <v>500000</v>
      </c>
      <c r="F16" s="78">
        <v>638169.56000000006</v>
      </c>
      <c r="I16" s="75"/>
    </row>
    <row r="17" spans="1:11" x14ac:dyDescent="0.25">
      <c r="A17" s="6">
        <v>13</v>
      </c>
      <c r="B17" s="6">
        <v>52578</v>
      </c>
      <c r="C17" s="43" t="s">
        <v>54</v>
      </c>
      <c r="D17" s="6">
        <v>52578</v>
      </c>
      <c r="E17" s="77">
        <v>255045.34</v>
      </c>
      <c r="F17" s="78">
        <v>130370.66</v>
      </c>
      <c r="I17" s="75"/>
    </row>
    <row r="18" spans="1:11" x14ac:dyDescent="0.25">
      <c r="A18" s="6">
        <v>14</v>
      </c>
      <c r="B18" s="6">
        <v>52579</v>
      </c>
      <c r="C18" s="43" t="s">
        <v>55</v>
      </c>
      <c r="D18" s="6">
        <v>52579</v>
      </c>
      <c r="E18" s="77">
        <v>129107</v>
      </c>
      <c r="F18" s="78">
        <v>97794.45</v>
      </c>
      <c r="I18" s="75"/>
    </row>
    <row r="19" spans="1:11" x14ac:dyDescent="0.25">
      <c r="A19" s="6">
        <v>15</v>
      </c>
      <c r="B19" s="6">
        <v>52586</v>
      </c>
      <c r="C19" s="43" t="s">
        <v>58</v>
      </c>
      <c r="D19" s="6">
        <v>52586</v>
      </c>
      <c r="E19" s="77">
        <v>50000</v>
      </c>
      <c r="F19" s="78">
        <v>251968.42</v>
      </c>
      <c r="I19" s="75"/>
    </row>
    <row r="20" spans="1:11" x14ac:dyDescent="0.25">
      <c r="A20" s="6">
        <v>16</v>
      </c>
      <c r="B20" s="6">
        <v>52653</v>
      </c>
      <c r="C20" s="43" t="s">
        <v>59</v>
      </c>
      <c r="D20" s="6">
        <v>52653</v>
      </c>
      <c r="E20" s="77">
        <v>61643.42</v>
      </c>
      <c r="F20" s="78">
        <v>2144453.79</v>
      </c>
      <c r="I20" s="75"/>
    </row>
    <row r="21" spans="1:11" x14ac:dyDescent="0.25">
      <c r="A21" s="6">
        <v>17</v>
      </c>
      <c r="B21" s="6">
        <v>53520</v>
      </c>
      <c r="C21" s="43" t="s">
        <v>61</v>
      </c>
      <c r="D21" s="6">
        <v>53520</v>
      </c>
      <c r="E21" s="78">
        <v>45628.76</v>
      </c>
      <c r="F21" s="78">
        <v>506116.61</v>
      </c>
      <c r="I21" s="76"/>
      <c r="J21" s="76"/>
      <c r="K21" s="61"/>
    </row>
    <row r="22" spans="1:11" x14ac:dyDescent="0.25">
      <c r="A22" s="6">
        <v>18</v>
      </c>
      <c r="B22" s="6">
        <v>53935</v>
      </c>
      <c r="C22" s="43" t="s">
        <v>71</v>
      </c>
      <c r="D22" s="6">
        <v>53935</v>
      </c>
      <c r="E22" s="77">
        <v>73001.320000000007</v>
      </c>
      <c r="F22" s="78">
        <v>140245.94</v>
      </c>
      <c r="I22" s="75"/>
    </row>
    <row r="23" spans="1:11" x14ac:dyDescent="0.25">
      <c r="A23" s="6">
        <v>19</v>
      </c>
      <c r="B23" s="6">
        <v>50814</v>
      </c>
      <c r="C23" s="43" t="s">
        <v>119</v>
      </c>
      <c r="D23" s="6">
        <v>50814</v>
      </c>
      <c r="E23" s="77">
        <v>0</v>
      </c>
      <c r="F23" s="78">
        <v>438802</v>
      </c>
      <c r="I23" s="75"/>
    </row>
    <row r="24" spans="1:11" ht="15.75" thickBot="1" x14ac:dyDescent="0.3">
      <c r="A24" s="6">
        <v>20</v>
      </c>
      <c r="B24" s="8">
        <v>51714</v>
      </c>
      <c r="C24" s="80" t="s">
        <v>120</v>
      </c>
      <c r="D24" s="8">
        <v>51714</v>
      </c>
      <c r="E24" s="81">
        <v>0</v>
      </c>
      <c r="F24" s="85">
        <v>475302.47</v>
      </c>
      <c r="I24" s="75"/>
    </row>
    <row r="25" spans="1:11" ht="15.75" thickBot="1" x14ac:dyDescent="0.3">
      <c r="A25" s="1"/>
      <c r="B25" s="2"/>
      <c r="C25" s="3" t="s">
        <v>3</v>
      </c>
      <c r="D25" s="2"/>
      <c r="E25" s="45">
        <f>SUM(E5:E24)</f>
        <v>3071947.1299999994</v>
      </c>
      <c r="F25" s="46">
        <f>SUM(F5:F24)</f>
        <v>7643913.4400000004</v>
      </c>
      <c r="I25" s="75"/>
      <c r="K25" s="61"/>
    </row>
    <row r="26" spans="1:11" ht="15.75" thickBot="1" x14ac:dyDescent="0.3">
      <c r="I26" s="75"/>
    </row>
    <row r="27" spans="1:11" ht="15.75" thickBot="1" x14ac:dyDescent="0.3">
      <c r="A27" s="1"/>
      <c r="B27" s="2"/>
      <c r="C27" s="3" t="s">
        <v>5</v>
      </c>
      <c r="D27" s="2"/>
      <c r="E27" s="3"/>
      <c r="F27" s="4"/>
      <c r="I27" s="75"/>
    </row>
    <row r="28" spans="1:11" x14ac:dyDescent="0.25">
      <c r="A28" s="52">
        <v>1</v>
      </c>
      <c r="B28" s="53">
        <v>52271</v>
      </c>
      <c r="C28" s="54" t="s">
        <v>80</v>
      </c>
      <c r="D28" s="53">
        <v>52271</v>
      </c>
      <c r="E28" s="55">
        <v>320000</v>
      </c>
      <c r="F28" s="56">
        <v>30000</v>
      </c>
      <c r="I28" s="75"/>
    </row>
    <row r="29" spans="1:11" x14ac:dyDescent="0.25">
      <c r="A29" s="52">
        <v>2</v>
      </c>
      <c r="B29" s="53">
        <v>52509</v>
      </c>
      <c r="C29" s="54" t="s">
        <v>82</v>
      </c>
      <c r="D29" s="53">
        <v>52509</v>
      </c>
      <c r="E29" s="55">
        <v>86764</v>
      </c>
      <c r="F29" s="56">
        <v>213236</v>
      </c>
      <c r="I29" s="75"/>
    </row>
    <row r="30" spans="1:11" x14ac:dyDescent="0.25">
      <c r="A30" s="52">
        <v>3</v>
      </c>
      <c r="B30" s="53">
        <v>52515</v>
      </c>
      <c r="C30" s="54" t="s">
        <v>83</v>
      </c>
      <c r="D30" s="53">
        <v>52515</v>
      </c>
      <c r="E30" s="55">
        <v>159934.60999999999</v>
      </c>
      <c r="F30" s="56">
        <f>45375.63+156310.32</f>
        <v>201685.95</v>
      </c>
      <c r="I30" s="75"/>
    </row>
    <row r="31" spans="1:11" x14ac:dyDescent="0.25">
      <c r="A31" s="52">
        <v>4</v>
      </c>
      <c r="B31" s="53">
        <v>52526</v>
      </c>
      <c r="C31" s="54" t="s">
        <v>84</v>
      </c>
      <c r="D31" s="53">
        <v>52526</v>
      </c>
      <c r="E31" s="55">
        <v>63000</v>
      </c>
      <c r="F31" s="56">
        <v>108000</v>
      </c>
      <c r="I31" s="75"/>
    </row>
    <row r="32" spans="1:11" x14ac:dyDescent="0.25">
      <c r="A32" s="52">
        <v>5</v>
      </c>
      <c r="B32" s="53">
        <v>53579</v>
      </c>
      <c r="C32" s="54" t="s">
        <v>86</v>
      </c>
      <c r="D32" s="53">
        <v>53579</v>
      </c>
      <c r="E32" s="55">
        <v>42227</v>
      </c>
      <c r="F32" s="56">
        <v>28107.8</v>
      </c>
      <c r="I32" s="75"/>
    </row>
    <row r="33" spans="1:11" x14ac:dyDescent="0.25">
      <c r="A33" s="52">
        <v>6</v>
      </c>
      <c r="B33" s="53">
        <v>53587</v>
      </c>
      <c r="C33" s="54" t="s">
        <v>89</v>
      </c>
      <c r="D33" s="53">
        <v>53587</v>
      </c>
      <c r="E33" s="55">
        <v>7</v>
      </c>
      <c r="F33" s="56">
        <f>16000+265031.76+189620.18+80949.56</f>
        <v>551601.5</v>
      </c>
      <c r="I33" s="75"/>
    </row>
    <row r="34" spans="1:11" x14ac:dyDescent="0.25">
      <c r="A34" s="52">
        <v>7</v>
      </c>
      <c r="B34" s="53">
        <v>53589</v>
      </c>
      <c r="C34" s="54" t="s">
        <v>90</v>
      </c>
      <c r="D34" s="53">
        <v>53589</v>
      </c>
      <c r="E34" s="55">
        <v>488385.75</v>
      </c>
      <c r="F34" s="56">
        <f>10665.25+949+150000</f>
        <v>161614.25</v>
      </c>
      <c r="I34" s="75"/>
    </row>
    <row r="35" spans="1:11" x14ac:dyDescent="0.25">
      <c r="A35" s="52">
        <v>8</v>
      </c>
      <c r="B35" s="53">
        <v>53591</v>
      </c>
      <c r="C35" s="54" t="s">
        <v>91</v>
      </c>
      <c r="D35" s="53">
        <v>53591</v>
      </c>
      <c r="E35" s="55">
        <v>16263.83</v>
      </c>
      <c r="F35" s="56">
        <v>183736.17</v>
      </c>
      <c r="I35" s="75"/>
    </row>
    <row r="36" spans="1:11" ht="15.75" thickBot="1" x14ac:dyDescent="0.3">
      <c r="A36" s="52">
        <v>9</v>
      </c>
      <c r="B36" s="57">
        <v>53593</v>
      </c>
      <c r="C36" s="58" t="s">
        <v>92</v>
      </c>
      <c r="D36" s="57">
        <v>53593</v>
      </c>
      <c r="E36" s="59">
        <v>97257.600000000006</v>
      </c>
      <c r="F36" s="60">
        <v>2742.4</v>
      </c>
      <c r="I36" s="75"/>
    </row>
    <row r="37" spans="1:11" ht="15.75" thickBot="1" x14ac:dyDescent="0.3">
      <c r="A37" s="1"/>
      <c r="B37" s="13"/>
      <c r="C37" s="3" t="s">
        <v>3</v>
      </c>
      <c r="D37" s="13"/>
      <c r="E37" s="14">
        <f>SUM(E28:E36)</f>
        <v>1273839.79</v>
      </c>
      <c r="F37" s="4">
        <f>SUM(F28:F36)</f>
        <v>1480724.0699999998</v>
      </c>
      <c r="I37" s="75"/>
    </row>
    <row r="38" spans="1:11" ht="15.75" thickBot="1" x14ac:dyDescent="0.3">
      <c r="I38" s="75"/>
    </row>
    <row r="39" spans="1:11" ht="15.75" thickBot="1" x14ac:dyDescent="0.3">
      <c r="A39" s="1"/>
      <c r="B39" s="2"/>
      <c r="C39" s="3" t="s">
        <v>6</v>
      </c>
      <c r="D39" s="2"/>
      <c r="E39" s="3"/>
      <c r="F39" s="4"/>
      <c r="I39" s="75"/>
    </row>
    <row r="40" spans="1:11" ht="15.75" thickBot="1" x14ac:dyDescent="0.3">
      <c r="A40" s="47">
        <v>1</v>
      </c>
      <c r="B40" s="6">
        <v>54400</v>
      </c>
      <c r="C40" s="12" t="s">
        <v>121</v>
      </c>
      <c r="D40" s="6">
        <v>54400</v>
      </c>
      <c r="E40" s="39"/>
      <c r="F40" s="40">
        <v>450.15</v>
      </c>
      <c r="I40" s="75"/>
    </row>
    <row r="41" spans="1:11" ht="15.75" thickBot="1" x14ac:dyDescent="0.3">
      <c r="A41" s="1"/>
      <c r="B41" s="13"/>
      <c r="C41" s="3" t="s">
        <v>3</v>
      </c>
      <c r="D41" s="13"/>
      <c r="E41" s="14">
        <f>SUM(E40:E40)</f>
        <v>0</v>
      </c>
      <c r="F41" s="4">
        <f>SUM(F40:F40)</f>
        <v>450.15</v>
      </c>
      <c r="I41" s="75"/>
    </row>
    <row r="42" spans="1:11" ht="15.75" thickBot="1" x14ac:dyDescent="0.3">
      <c r="I42" s="75"/>
    </row>
    <row r="43" spans="1:11" ht="15.75" thickBot="1" x14ac:dyDescent="0.3">
      <c r="A43" s="1"/>
      <c r="B43" s="2"/>
      <c r="C43" s="3" t="s">
        <v>7</v>
      </c>
      <c r="D43" s="2"/>
      <c r="E43" s="3"/>
      <c r="F43" s="4"/>
      <c r="I43" s="75"/>
    </row>
    <row r="44" spans="1:11" x14ac:dyDescent="0.25">
      <c r="A44" s="52">
        <v>1</v>
      </c>
      <c r="B44" s="53">
        <v>52449</v>
      </c>
      <c r="C44" s="54" t="s">
        <v>95</v>
      </c>
      <c r="D44" s="53">
        <v>52449</v>
      </c>
      <c r="E44" s="55">
        <v>50000</v>
      </c>
      <c r="F44" s="56">
        <v>41815.35</v>
      </c>
      <c r="I44" s="75"/>
    </row>
    <row r="45" spans="1:11" ht="15.75" thickBot="1" x14ac:dyDescent="0.3">
      <c r="A45" s="52">
        <v>2</v>
      </c>
      <c r="B45" s="53">
        <v>53647</v>
      </c>
      <c r="C45" s="54" t="s">
        <v>97</v>
      </c>
      <c r="D45" s="53">
        <v>53647</v>
      </c>
      <c r="E45" s="55">
        <v>279695.73</v>
      </c>
      <c r="F45" s="56">
        <v>158457.54999999999</v>
      </c>
      <c r="I45" s="75"/>
    </row>
    <row r="46" spans="1:11" ht="15.75" thickBot="1" x14ac:dyDescent="0.3">
      <c r="A46" s="1"/>
      <c r="B46" s="13"/>
      <c r="C46" s="3" t="s">
        <v>3</v>
      </c>
      <c r="D46" s="13"/>
      <c r="E46" s="14">
        <f>SUM(E44:E45)</f>
        <v>329695.73</v>
      </c>
      <c r="F46" s="4">
        <f>SUM(F44:F45)</f>
        <v>200272.9</v>
      </c>
      <c r="I46" s="75"/>
      <c r="K46" s="61"/>
    </row>
    <row r="47" spans="1:11" ht="15.75" thickBot="1" x14ac:dyDescent="0.3">
      <c r="I47" s="75"/>
    </row>
    <row r="48" spans="1:11" ht="15.75" thickBot="1" x14ac:dyDescent="0.3">
      <c r="A48" s="1"/>
      <c r="B48" s="2"/>
      <c r="C48" s="3" t="s">
        <v>8</v>
      </c>
      <c r="D48" s="2"/>
      <c r="E48" s="3"/>
      <c r="F48" s="4"/>
      <c r="I48" s="75"/>
    </row>
    <row r="49" spans="1:11" ht="15.75" thickBot="1" x14ac:dyDescent="0.3">
      <c r="A49" s="52">
        <v>1</v>
      </c>
      <c r="B49" s="53">
        <v>52477</v>
      </c>
      <c r="C49" s="54" t="s">
        <v>100</v>
      </c>
      <c r="D49" s="53">
        <v>52477</v>
      </c>
      <c r="E49" s="55">
        <v>386356</v>
      </c>
      <c r="F49" s="56">
        <v>448000</v>
      </c>
      <c r="I49" s="75"/>
    </row>
    <row r="50" spans="1:11" ht="15.75" thickBot="1" x14ac:dyDescent="0.3">
      <c r="A50" s="1"/>
      <c r="B50" s="13"/>
      <c r="C50" s="3" t="s">
        <v>3</v>
      </c>
      <c r="D50" s="13"/>
      <c r="E50" s="14">
        <f>SUM(E49:E49)</f>
        <v>386356</v>
      </c>
      <c r="F50" s="4">
        <f>SUM(F49:F49)</f>
        <v>448000</v>
      </c>
      <c r="I50" s="75"/>
      <c r="K50" s="61"/>
    </row>
    <row r="51" spans="1:11" ht="15.75" thickBot="1" x14ac:dyDescent="0.3">
      <c r="I51" s="75"/>
    </row>
    <row r="52" spans="1:11" ht="15.75" thickBot="1" x14ac:dyDescent="0.3">
      <c r="A52" s="1"/>
      <c r="B52" s="2"/>
      <c r="C52" s="3" t="s">
        <v>9</v>
      </c>
      <c r="D52" s="2"/>
      <c r="E52" s="3"/>
      <c r="F52" s="4"/>
      <c r="I52" s="75"/>
    </row>
    <row r="53" spans="1:11" x14ac:dyDescent="0.25">
      <c r="A53" s="52">
        <v>1</v>
      </c>
      <c r="B53" s="53">
        <v>46343</v>
      </c>
      <c r="C53" s="54" t="s">
        <v>102</v>
      </c>
      <c r="D53" s="53">
        <v>46343</v>
      </c>
      <c r="E53" s="55">
        <v>79290.42</v>
      </c>
      <c r="F53" s="56">
        <v>195594.23</v>
      </c>
      <c r="I53" s="75"/>
    </row>
    <row r="54" spans="1:11" ht="15.75" thickBot="1" x14ac:dyDescent="0.3">
      <c r="A54" s="52">
        <v>2</v>
      </c>
      <c r="B54" s="53">
        <v>53518</v>
      </c>
      <c r="C54" s="54" t="s">
        <v>104</v>
      </c>
      <c r="D54" s="53">
        <v>53518</v>
      </c>
      <c r="E54" s="55">
        <v>70680.399999999994</v>
      </c>
      <c r="F54" s="56">
        <v>352444.79</v>
      </c>
      <c r="I54" s="75"/>
    </row>
    <row r="55" spans="1:11" ht="15.75" thickBot="1" x14ac:dyDescent="0.3">
      <c r="A55" s="1"/>
      <c r="B55" s="13"/>
      <c r="C55" s="3" t="s">
        <v>3</v>
      </c>
      <c r="D55" s="13"/>
      <c r="E55" s="14">
        <f>SUM(E53:E54)</f>
        <v>149970.82</v>
      </c>
      <c r="F55" s="4">
        <f>SUM(F53:F54)</f>
        <v>548039.02</v>
      </c>
      <c r="I55" s="75"/>
      <c r="K55" s="61"/>
    </row>
    <row r="56" spans="1:11" ht="15.75" thickBot="1" x14ac:dyDescent="0.3">
      <c r="I56" s="75"/>
    </row>
    <row r="57" spans="1:11" ht="15.75" thickBot="1" x14ac:dyDescent="0.3">
      <c r="A57" s="1"/>
      <c r="B57" s="2"/>
      <c r="C57" s="3" t="s">
        <v>10</v>
      </c>
      <c r="D57" s="2"/>
      <c r="E57" s="3"/>
      <c r="F57" s="4"/>
      <c r="I57" s="75"/>
    </row>
    <row r="58" spans="1:11" ht="15.75" thickBot="1" x14ac:dyDescent="0.3">
      <c r="A58" s="52">
        <v>1</v>
      </c>
      <c r="B58" s="53">
        <v>53351</v>
      </c>
      <c r="C58" s="54" t="s">
        <v>106</v>
      </c>
      <c r="D58" s="53">
        <v>53351</v>
      </c>
      <c r="E58" s="55">
        <v>0.24</v>
      </c>
      <c r="F58" s="56">
        <v>210000</v>
      </c>
      <c r="I58" s="75"/>
    </row>
    <row r="59" spans="1:11" ht="15.75" thickBot="1" x14ac:dyDescent="0.3">
      <c r="A59" s="1"/>
      <c r="B59" s="13"/>
      <c r="C59" s="3" t="s">
        <v>3</v>
      </c>
      <c r="D59" s="13"/>
      <c r="E59" s="14">
        <f>SUM(E58:E58)</f>
        <v>0.24</v>
      </c>
      <c r="F59" s="4">
        <f>SUM(F58:F58)</f>
        <v>210000</v>
      </c>
      <c r="I59" s="75"/>
      <c r="K59" s="61"/>
    </row>
    <row r="60" spans="1:11" ht="15.75" thickBot="1" x14ac:dyDescent="0.3">
      <c r="I60" s="75"/>
    </row>
    <row r="61" spans="1:11" ht="15.75" thickBot="1" x14ac:dyDescent="0.3">
      <c r="A61" s="1"/>
      <c r="B61" s="2"/>
      <c r="C61" s="3" t="s">
        <v>11</v>
      </c>
      <c r="D61" s="2"/>
      <c r="E61" s="3"/>
      <c r="F61" s="4"/>
      <c r="I61" s="75"/>
    </row>
    <row r="62" spans="1:11" x14ac:dyDescent="0.25">
      <c r="A62" s="52">
        <v>1</v>
      </c>
      <c r="B62" s="53">
        <v>50971</v>
      </c>
      <c r="C62" s="54" t="s">
        <v>108</v>
      </c>
      <c r="D62" s="53">
        <v>50971</v>
      </c>
      <c r="E62" s="55">
        <v>622457.31999999995</v>
      </c>
      <c r="F62" s="56">
        <v>182401.01</v>
      </c>
      <c r="I62" s="75"/>
    </row>
    <row r="63" spans="1:11" x14ac:dyDescent="0.25">
      <c r="A63" s="52">
        <v>2</v>
      </c>
      <c r="B63" s="53">
        <v>53601</v>
      </c>
      <c r="C63" s="54" t="s">
        <v>109</v>
      </c>
      <c r="D63" s="53">
        <v>53601</v>
      </c>
      <c r="E63" s="55">
        <v>46192.13</v>
      </c>
      <c r="F63" s="56">
        <v>74518.91</v>
      </c>
      <c r="I63" s="75"/>
    </row>
    <row r="64" spans="1:11" ht="15.75" thickBot="1" x14ac:dyDescent="0.3">
      <c r="A64" s="52">
        <v>3</v>
      </c>
      <c r="B64" s="53">
        <v>53607</v>
      </c>
      <c r="C64" s="54" t="s">
        <v>111</v>
      </c>
      <c r="D64" s="53">
        <v>53607</v>
      </c>
      <c r="E64" s="55">
        <v>22679.8</v>
      </c>
      <c r="F64" s="56">
        <v>75.62</v>
      </c>
      <c r="I64" s="75"/>
    </row>
    <row r="65" spans="1:11" ht="15.75" thickBot="1" x14ac:dyDescent="0.3">
      <c r="A65" s="1"/>
      <c r="B65" s="13"/>
      <c r="C65" s="3" t="s">
        <v>3</v>
      </c>
      <c r="D65" s="13"/>
      <c r="E65" s="14">
        <f>SUM(E62:E64)</f>
        <v>691329.25</v>
      </c>
      <c r="F65" s="4">
        <f>SUM(F62:F64)</f>
        <v>256995.54</v>
      </c>
      <c r="I65" s="75"/>
      <c r="K65" s="61"/>
    </row>
    <row r="66" spans="1:11" ht="15.75" thickBot="1" x14ac:dyDescent="0.3">
      <c r="I66" s="75"/>
    </row>
    <row r="67" spans="1:11" ht="15.75" thickBot="1" x14ac:dyDescent="0.3">
      <c r="A67" s="1"/>
      <c r="B67" s="2"/>
      <c r="C67" s="3" t="s">
        <v>12</v>
      </c>
      <c r="D67" s="2"/>
      <c r="E67" s="3"/>
      <c r="F67" s="4"/>
      <c r="I67" s="75"/>
    </row>
    <row r="68" spans="1:11" ht="15.75" thickBot="1" x14ac:dyDescent="0.3">
      <c r="A68" s="52">
        <v>1</v>
      </c>
      <c r="B68" s="53">
        <v>53598</v>
      </c>
      <c r="C68" s="54" t="s">
        <v>114</v>
      </c>
      <c r="D68" s="53">
        <v>53598</v>
      </c>
      <c r="E68" s="55">
        <v>382848.68</v>
      </c>
      <c r="F68" s="56">
        <v>400700</v>
      </c>
      <c r="I68" s="75"/>
    </row>
    <row r="69" spans="1:11" ht="15.75" thickBot="1" x14ac:dyDescent="0.3">
      <c r="A69" s="1"/>
      <c r="B69" s="13"/>
      <c r="C69" s="3" t="s">
        <v>3</v>
      </c>
      <c r="D69" s="13"/>
      <c r="E69" s="14">
        <f>SUM(E68:E68)</f>
        <v>382848.68</v>
      </c>
      <c r="F69" s="4">
        <f>SUM(F68:F68)</f>
        <v>400700</v>
      </c>
      <c r="I69" s="75"/>
      <c r="K69" s="61"/>
    </row>
    <row r="70" spans="1:11" ht="15.75" thickBot="1" x14ac:dyDescent="0.3">
      <c r="I70" s="75"/>
    </row>
    <row r="71" spans="1:11" ht="15.75" thickBot="1" x14ac:dyDescent="0.3">
      <c r="A71" s="22"/>
      <c r="B71" s="11"/>
      <c r="C71" s="3" t="s">
        <v>115</v>
      </c>
      <c r="D71" s="11"/>
      <c r="E71" s="9">
        <f>+E69+E65+E59+E55+E50+E46+E41+E37+E25</f>
        <v>6285987.6399999987</v>
      </c>
      <c r="F71" s="10">
        <f>+F25+F37+F41+F46+F50+F55+F59+F65+F69</f>
        <v>11189095.119999999</v>
      </c>
      <c r="I71" s="75"/>
    </row>
    <row r="72" spans="1:11" ht="15.75" thickBot="1" x14ac:dyDescent="0.3"/>
    <row r="73" spans="1:11" ht="15.75" thickBot="1" x14ac:dyDescent="0.3">
      <c r="A73" s="23"/>
      <c r="B73" s="24"/>
      <c r="C73" s="25" t="s">
        <v>123</v>
      </c>
      <c r="D73" s="24"/>
      <c r="E73" s="26" t="s">
        <v>0</v>
      </c>
      <c r="F73" s="36" t="s">
        <v>117</v>
      </c>
    </row>
    <row r="74" spans="1:11" x14ac:dyDescent="0.25">
      <c r="A74" s="15"/>
      <c r="B74" s="15"/>
      <c r="C74" s="27" t="s">
        <v>4</v>
      </c>
      <c r="D74" s="72"/>
      <c r="E74" s="17"/>
      <c r="F74" s="18">
        <f>+F25</f>
        <v>7643913.4400000004</v>
      </c>
    </row>
    <row r="75" spans="1:11" x14ac:dyDescent="0.25">
      <c r="A75" s="68"/>
      <c r="B75" s="68"/>
      <c r="C75" s="29" t="s">
        <v>5</v>
      </c>
      <c r="D75" s="73"/>
      <c r="E75" s="69"/>
      <c r="F75" s="70">
        <f>+F37</f>
        <v>1480724.0699999998</v>
      </c>
    </row>
    <row r="76" spans="1:11" x14ac:dyDescent="0.25">
      <c r="A76" s="68"/>
      <c r="B76" s="68"/>
      <c r="C76" s="29" t="s">
        <v>6</v>
      </c>
      <c r="D76" s="73"/>
      <c r="E76" s="69"/>
      <c r="F76" s="70">
        <f>+F41</f>
        <v>450.15</v>
      </c>
    </row>
    <row r="77" spans="1:11" x14ac:dyDescent="0.25">
      <c r="A77" s="68"/>
      <c r="B77" s="68"/>
      <c r="C77" s="29" t="s">
        <v>7</v>
      </c>
      <c r="D77" s="73"/>
      <c r="E77" s="69"/>
      <c r="F77" s="70">
        <f>+F46</f>
        <v>200272.9</v>
      </c>
    </row>
    <row r="78" spans="1:11" x14ac:dyDescent="0.25">
      <c r="A78" s="68"/>
      <c r="B78" s="68"/>
      <c r="C78" s="29" t="s">
        <v>8</v>
      </c>
      <c r="D78" s="73"/>
      <c r="E78" s="69"/>
      <c r="F78" s="70">
        <f>+F50</f>
        <v>448000</v>
      </c>
    </row>
    <row r="79" spans="1:11" x14ac:dyDescent="0.25">
      <c r="A79" s="68"/>
      <c r="B79" s="68"/>
      <c r="C79" s="29" t="s">
        <v>9</v>
      </c>
      <c r="D79" s="73"/>
      <c r="E79" s="69"/>
      <c r="F79" s="70">
        <f>+F55</f>
        <v>548039.02</v>
      </c>
    </row>
    <row r="80" spans="1:11" x14ac:dyDescent="0.25">
      <c r="A80" s="68"/>
      <c r="B80" s="68"/>
      <c r="C80" s="29" t="s">
        <v>10</v>
      </c>
      <c r="D80" s="73"/>
      <c r="E80" s="69"/>
      <c r="F80" s="70">
        <f>+F59</f>
        <v>210000</v>
      </c>
    </row>
    <row r="81" spans="1:6" x14ac:dyDescent="0.25">
      <c r="A81" s="28"/>
      <c r="B81" s="71"/>
      <c r="C81" s="29" t="s">
        <v>11</v>
      </c>
      <c r="D81" s="74"/>
      <c r="E81" s="7"/>
      <c r="F81" s="19">
        <f>+F65</f>
        <v>256995.54</v>
      </c>
    </row>
    <row r="82" spans="1:6" x14ac:dyDescent="0.25">
      <c r="A82" s="30"/>
      <c r="B82" s="71"/>
      <c r="C82" s="29" t="s">
        <v>12</v>
      </c>
      <c r="D82" s="74"/>
      <c r="E82" s="7"/>
      <c r="F82" s="19">
        <f>+F69</f>
        <v>400700</v>
      </c>
    </row>
    <row r="83" spans="1:6" ht="15.75" thickBot="1" x14ac:dyDescent="0.3">
      <c r="A83" s="31"/>
      <c r="B83" s="32"/>
      <c r="C83" s="33" t="s">
        <v>122</v>
      </c>
      <c r="D83" s="32"/>
      <c r="E83" s="34">
        <f>SUM(E74:E82)</f>
        <v>0</v>
      </c>
      <c r="F83" s="35">
        <f>SUM(F74:F82)</f>
        <v>11189095.119999999</v>
      </c>
    </row>
    <row r="86" spans="1:6" x14ac:dyDescent="0.25">
      <c r="C86" s="88" t="s">
        <v>124</v>
      </c>
    </row>
    <row r="87" spans="1:6" x14ac:dyDescent="0.25">
      <c r="C87" s="86" t="s">
        <v>125</v>
      </c>
    </row>
    <row r="88" spans="1:6" x14ac:dyDescent="0.25">
      <c r="C88" s="86"/>
    </row>
    <row r="89" spans="1:6" x14ac:dyDescent="0.25">
      <c r="C89" s="86" t="s">
        <v>126</v>
      </c>
    </row>
  </sheetData>
  <pageMargins left="0.7" right="0.7" top="0.75" bottom="0.75" header="0.3" footer="0.3"/>
  <pageSetup paperSize="9" scale="58" orientation="portrait" r:id="rId1"/>
  <rowBreaks count="1" manualBreakCount="1">
    <brk id="7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Mirren</vt:lpstr>
      <vt:lpstr>Orjentohen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Valbona Makolli</cp:lastModifiedBy>
  <cp:lastPrinted>2024-05-29T09:33:26Z</cp:lastPrinted>
  <dcterms:created xsi:type="dcterms:W3CDTF">2024-05-03T06:54:14Z</dcterms:created>
  <dcterms:modified xsi:type="dcterms:W3CDTF">2024-07-05T08:05:52Z</dcterms:modified>
</cp:coreProperties>
</file>